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alculo Coeficiente Imputación" sheetId="1" r:id="rId1"/>
    <sheet name="Cuadro imputación costes indire" sheetId="2" r:id="rId2"/>
  </sheets>
  <definedNames>
    <definedName name="_xlnm.Print_Area" localSheetId="1">'Cuadro imputación costes indire'!$A$1:$H$74</definedName>
  </definedNames>
  <calcPr fullCalcOnLoad="1"/>
</workbook>
</file>

<file path=xl/sharedStrings.xml><?xml version="1.0" encoding="utf-8"?>
<sst xmlns="http://schemas.openxmlformats.org/spreadsheetml/2006/main" count="127" uniqueCount="77">
  <si>
    <t>Importe</t>
  </si>
  <si>
    <t>Coefic.</t>
  </si>
  <si>
    <t>factura</t>
  </si>
  <si>
    <t>imputable</t>
  </si>
  <si>
    <t>Total</t>
  </si>
  <si>
    <t>Material de oficina:</t>
  </si>
  <si>
    <t>Begasa</t>
  </si>
  <si>
    <t>Gastos diversos:</t>
  </si>
  <si>
    <t>El Progreso</t>
  </si>
  <si>
    <t>Factura/concepto de gasto</t>
  </si>
  <si>
    <t>ESO =</t>
  </si>
  <si>
    <t>alumnos</t>
  </si>
  <si>
    <t>Ponderación</t>
  </si>
  <si>
    <t>Coeficiente</t>
  </si>
  <si>
    <t>individual</t>
  </si>
  <si>
    <t>Importes</t>
  </si>
  <si>
    <t>ponderados</t>
  </si>
  <si>
    <t>Inic. Electr.</t>
  </si>
  <si>
    <t>(PGS)</t>
  </si>
  <si>
    <r>
      <t xml:space="preserve">Coeficiente individual por enseñanza </t>
    </r>
    <r>
      <rPr>
        <b/>
        <sz val="10"/>
        <rFont val="Arial"/>
        <family val="2"/>
      </rPr>
      <t>(*)</t>
    </r>
    <r>
      <rPr>
        <sz val="10"/>
        <rFont val="Arial"/>
        <family val="0"/>
      </rPr>
      <t>:</t>
    </r>
  </si>
  <si>
    <t>Realizado por: _____________</t>
  </si>
  <si>
    <t>IES:   ______________________________________________</t>
  </si>
  <si>
    <t>Gasto</t>
  </si>
  <si>
    <t>número de</t>
  </si>
  <si>
    <t>PROGRAMAS DE GARANTÍA SOCIAL (PGS)=</t>
  </si>
  <si>
    <t>Electrónica Calderón, s.l.</t>
  </si>
  <si>
    <t>Telefónica</t>
  </si>
  <si>
    <t>Escritorios oficina secretaría</t>
  </si>
  <si>
    <t>Canon-Fotocopiadora para secretaría</t>
  </si>
  <si>
    <r>
      <t>Coeficiente individual por enseñanza (</t>
    </r>
    <r>
      <rPr>
        <b/>
        <sz val="9"/>
        <rFont val="Arial"/>
        <family val="2"/>
      </rPr>
      <t>*</t>
    </r>
    <r>
      <rPr>
        <sz val="9"/>
        <rFont val="Arial"/>
        <family val="2"/>
      </rPr>
      <t>):</t>
    </r>
  </si>
  <si>
    <t xml:space="preserve">CÁLCULO DO COEFICIENTE DE IMPUTACIÓN DE GASTOS INDIRECTOS: </t>
  </si>
  <si>
    <t>ensinanza</t>
  </si>
  <si>
    <t>xeral</t>
  </si>
  <si>
    <t>Ensinanzas cofinanciadas:</t>
  </si>
  <si>
    <t>CICLOS DE GRAO MEDIO E SUPERIOR:</t>
  </si>
  <si>
    <t>total alumnos ensinanzas cofinanciadas</t>
  </si>
  <si>
    <t>Ensinanzas non cofinanciadas:</t>
  </si>
  <si>
    <t>BACHARELATO =</t>
  </si>
  <si>
    <t>total alumnos ensinanzas non cofinanciadas</t>
  </si>
  <si>
    <t>COEFICIENTE XERAL =</t>
  </si>
  <si>
    <t>Fonte de datos e explicación dos cálculos:</t>
  </si>
  <si>
    <t xml:space="preserve">alumnos matriculados ó inicio do curso que remata neste período, para o período outubro-decembro, os </t>
  </si>
  <si>
    <t>alumnos matriculados no curso que comeza neste período.</t>
  </si>
  <si>
    <r>
      <t>Coeficiente xeral</t>
    </r>
    <r>
      <rPr>
        <sz val="10"/>
        <rFont val="Arial"/>
        <family val="0"/>
      </rPr>
      <t xml:space="preserve">: resulta de dividi-lo total dos importes ponderados das ensinanzas cofinanciadas entre o </t>
    </r>
  </si>
  <si>
    <r>
      <t>Coeficiente individual</t>
    </r>
    <r>
      <rPr>
        <sz val="10"/>
        <rFont val="Arial"/>
        <family val="0"/>
      </rPr>
      <t>: resulta de dividi-lo total do importe ponderado de cada ensinanza cofinanciada individual</t>
    </r>
  </si>
  <si>
    <t>entre o total do importe ponderado de tódalas ensinanzas cofinanciadas.</t>
  </si>
  <si>
    <t>Exercicio: ______________</t>
  </si>
  <si>
    <t>Xeral</t>
  </si>
  <si>
    <t>Reparación e Conservación</t>
  </si>
  <si>
    <t>Montaxes Macia</t>
  </si>
  <si>
    <t>Subministros:</t>
  </si>
  <si>
    <t>Comunicacións:</t>
  </si>
  <si>
    <t>Amortización bens inventariables (&amp;):</t>
  </si>
  <si>
    <t>Explicacións:</t>
  </si>
  <si>
    <t>custos s/</t>
  </si>
  <si>
    <r>
      <t>Número de alumnos:</t>
    </r>
    <r>
      <rPr>
        <sz val="10"/>
        <rFont val="Arial"/>
        <family val="0"/>
      </rPr>
      <t xml:space="preserve"> sacámolos das listas de alumnos matriculados; para o período xaneiro-setembro os</t>
    </r>
  </si>
  <si>
    <r>
      <t>Importes ponderados:</t>
    </r>
    <r>
      <rPr>
        <sz val="10"/>
        <rFont val="Arial"/>
        <family val="0"/>
      </rPr>
      <t xml:space="preserve"> resulta de multiplica-la columna de n° de alumnos pola ponderación de custos por ensinanza.</t>
    </r>
  </si>
  <si>
    <t>total dos importes ponderados de tódalas ensinanzas (cofinanciadas e non cofinanciadas).</t>
  </si>
  <si>
    <t>EXEMPLO DE DISTRIBUCIÓN GASTOS INDIRECTOS DE FUNCIONAMENTO POR ENSINANZA</t>
  </si>
  <si>
    <r>
      <t>(*)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Ver folla de cálculo de coeficiente de imputación de gastos indirectos.</t>
    </r>
  </si>
  <si>
    <r>
      <t>(&amp;)</t>
    </r>
    <r>
      <rPr>
        <sz val="10"/>
        <rFont val="Arial"/>
        <family val="0"/>
      </rPr>
      <t xml:space="preserve"> Para o cálculo do gasto imputable, o coeficiente xeral multiplícase pola amortización anual.</t>
    </r>
  </si>
  <si>
    <t>DESENVOLVEMENTO DE APLICAC. INFORMAT.</t>
  </si>
  <si>
    <t>CICLOS FORMATIVOS NON FINANCIADOS</t>
  </si>
  <si>
    <r>
      <t>Período:</t>
    </r>
    <r>
      <rPr>
        <sz val="10"/>
        <rFont val="Arial"/>
        <family val="0"/>
      </rPr>
      <t xml:space="preserve"> Xaneiro-Setembro do ano 2007 </t>
    </r>
  </si>
  <si>
    <t>Alumnos matriculados ó inicio do curso 2007-2008:</t>
  </si>
  <si>
    <t>formativos consumen máis gastos xerais, electricidade, etc. que outras ensinanzas que non teñen tantas prácticas.</t>
  </si>
  <si>
    <r>
      <t>Ponderación de custos:</t>
    </r>
    <r>
      <rPr>
        <sz val="10"/>
        <rFont val="Arial"/>
        <family val="0"/>
      </rPr>
      <t xml:space="preserve"> en función da ensinanza, segundo o establecido neste manual,  baseándose en que os ciclos </t>
    </r>
  </si>
  <si>
    <t>Alumnos matriculados ó inicio do curso 2006-2007:</t>
  </si>
  <si>
    <r>
      <t>Período:</t>
    </r>
    <r>
      <rPr>
        <sz val="10"/>
        <rFont val="Arial"/>
        <family val="0"/>
      </rPr>
      <t xml:space="preserve"> outubro-decembro do ano 2007 </t>
    </r>
  </si>
  <si>
    <t xml:space="preserve"> PERÍODO XANEIRO A SETEMBRO de 2007</t>
  </si>
  <si>
    <t>PERÍODO OUTUBRO A DECEMBRO de 2007</t>
  </si>
  <si>
    <t>MORA</t>
  </si>
  <si>
    <t>CF Desenvolvem.</t>
  </si>
  <si>
    <t>aplicacións Informat.</t>
  </si>
  <si>
    <t>BACHARELATO ADULTOS =</t>
  </si>
  <si>
    <t>PROG. DIVERSIFIACIÓN. CURRICULAR - MORA</t>
  </si>
  <si>
    <t>Prog. Divers. Curric.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</si>
</sst>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  <numFmt numFmtId="181" formatCode="0.000%"/>
  </numFmts>
  <fonts count="13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6" fillId="3" borderId="0" xfId="0" applyFont="1" applyFill="1" applyAlignment="1">
      <alignment/>
    </xf>
    <xf numFmtId="1" fontId="0" fillId="3" borderId="0" xfId="0" applyNumberFormat="1" applyFill="1" applyAlignment="1">
      <alignment/>
    </xf>
    <xf numFmtId="1" fontId="0" fillId="3" borderId="0" xfId="0" applyNumberFormat="1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9" xfId="0" applyFill="1" applyBorder="1" applyAlignment="1">
      <alignment/>
    </xf>
    <xf numFmtId="1" fontId="0" fillId="3" borderId="14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 horizontal="center"/>
    </xf>
    <xf numFmtId="1" fontId="0" fillId="3" borderId="14" xfId="0" applyNumberFormat="1" applyFill="1" applyBorder="1" applyAlignment="1">
      <alignment horizontal="center"/>
    </xf>
    <xf numFmtId="180" fontId="0" fillId="3" borderId="14" xfId="0" applyNumberFormat="1" applyFill="1" applyBorder="1" applyAlignment="1">
      <alignment horizontal="center"/>
    </xf>
    <xf numFmtId="1" fontId="0" fillId="2" borderId="0" xfId="0" applyNumberFormat="1" applyFill="1" applyAlignment="1">
      <alignment/>
    </xf>
    <xf numFmtId="10" fontId="0" fillId="3" borderId="0" xfId="0" applyNumberFormat="1" applyFill="1" applyBorder="1" applyAlignment="1">
      <alignment horizontal="center"/>
    </xf>
    <xf numFmtId="0" fontId="7" fillId="3" borderId="0" xfId="0" applyFont="1" applyFill="1" applyAlignment="1">
      <alignment/>
    </xf>
    <xf numFmtId="10" fontId="0" fillId="3" borderId="14" xfId="0" applyNumberFormat="1" applyFill="1" applyBorder="1" applyAlignment="1">
      <alignment horizontal="center"/>
    </xf>
    <xf numFmtId="0" fontId="0" fillId="3" borderId="20" xfId="0" applyFill="1" applyBorder="1" applyAlignment="1">
      <alignment/>
    </xf>
    <xf numFmtId="0" fontId="8" fillId="3" borderId="0" xfId="0" applyFont="1" applyFill="1" applyAlignment="1">
      <alignment/>
    </xf>
    <xf numFmtId="0" fontId="7" fillId="3" borderId="13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10" fontId="0" fillId="3" borderId="21" xfId="0" applyNumberFormat="1" applyFill="1" applyBorder="1" applyAlignment="1">
      <alignment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10" fontId="3" fillId="3" borderId="23" xfId="0" applyNumberFormat="1" applyFont="1" applyFill="1" applyBorder="1" applyAlignment="1">
      <alignment horizontal="center"/>
    </xf>
    <xf numFmtId="10" fontId="3" fillId="3" borderId="24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4" xfId="0" applyFont="1" applyFill="1" applyBorder="1" applyAlignment="1">
      <alignment/>
    </xf>
    <xf numFmtId="10" fontId="0" fillId="3" borderId="14" xfId="0" applyNumberFormat="1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5" fillId="3" borderId="14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left"/>
    </xf>
    <xf numFmtId="0" fontId="0" fillId="3" borderId="14" xfId="0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1" fillId="3" borderId="8" xfId="0" applyFont="1" applyFill="1" applyBorder="1" applyAlignment="1">
      <alignment/>
    </xf>
    <xf numFmtId="0" fontId="1" fillId="3" borderId="28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9" fillId="3" borderId="0" xfId="0" applyFont="1" applyFill="1" applyAlignment="1">
      <alignment vertical="top"/>
    </xf>
    <xf numFmtId="0" fontId="0" fillId="0" borderId="0" xfId="0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/>
    </xf>
    <xf numFmtId="0" fontId="10" fillId="3" borderId="0" xfId="0" applyFont="1" applyFill="1" applyAlignment="1">
      <alignment/>
    </xf>
    <xf numFmtId="0" fontId="2" fillId="3" borderId="28" xfId="0" applyFont="1" applyFill="1" applyBorder="1" applyAlignment="1">
      <alignment vertical="top"/>
    </xf>
    <xf numFmtId="0" fontId="5" fillId="3" borderId="28" xfId="0" applyFont="1" applyFill="1" applyBorder="1" applyAlignment="1">
      <alignment horizontal="left"/>
    </xf>
    <xf numFmtId="0" fontId="4" fillId="3" borderId="23" xfId="0" applyFont="1" applyFill="1" applyBorder="1" applyAlignment="1">
      <alignment horizontal="center"/>
    </xf>
    <xf numFmtId="1" fontId="1" fillId="3" borderId="29" xfId="0" applyNumberFormat="1" applyFont="1" applyFill="1" applyBorder="1" applyAlignment="1">
      <alignment horizontal="center"/>
    </xf>
    <xf numFmtId="3" fontId="1" fillId="3" borderId="29" xfId="0" applyNumberFormat="1" applyFont="1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3" fontId="1" fillId="3" borderId="0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0" fontId="0" fillId="3" borderId="30" xfId="0" applyFill="1" applyBorder="1" applyAlignment="1">
      <alignment horizontal="center"/>
    </xf>
    <xf numFmtId="4" fontId="0" fillId="2" borderId="31" xfId="0" applyNumberFormat="1" applyFill="1" applyBorder="1" applyAlignment="1">
      <alignment horizontal="center"/>
    </xf>
    <xf numFmtId="4" fontId="0" fillId="2" borderId="32" xfId="0" applyNumberFormat="1" applyFill="1" applyBorder="1" applyAlignment="1">
      <alignment horizontal="center"/>
    </xf>
    <xf numFmtId="4" fontId="0" fillId="2" borderId="24" xfId="0" applyNumberFormat="1" applyFill="1" applyBorder="1" applyAlignment="1">
      <alignment horizontal="center"/>
    </xf>
    <xf numFmtId="4" fontId="0" fillId="3" borderId="29" xfId="0" applyNumberFormat="1" applyFill="1" applyBorder="1" applyAlignment="1">
      <alignment horizontal="center"/>
    </xf>
    <xf numFmtId="4" fontId="0" fillId="3" borderId="0" xfId="0" applyNumberFormat="1" applyFill="1" applyBorder="1" applyAlignment="1">
      <alignment horizontal="center"/>
    </xf>
    <xf numFmtId="4" fontId="4" fillId="3" borderId="14" xfId="0" applyNumberFormat="1" applyFont="1" applyFill="1" applyBorder="1" applyAlignment="1">
      <alignment horizontal="center"/>
    </xf>
    <xf numFmtId="4" fontId="0" fillId="3" borderId="14" xfId="0" applyNumberFormat="1" applyFill="1" applyBorder="1" applyAlignment="1">
      <alignment horizontal="center"/>
    </xf>
    <xf numFmtId="4" fontId="0" fillId="3" borderId="20" xfId="0" applyNumberFormat="1" applyFill="1" applyBorder="1" applyAlignment="1">
      <alignment horizontal="center"/>
    </xf>
    <xf numFmtId="4" fontId="4" fillId="3" borderId="7" xfId="0" applyNumberFormat="1" applyFont="1" applyFill="1" applyBorder="1" applyAlignment="1">
      <alignment horizontal="center"/>
    </xf>
    <xf numFmtId="4" fontId="0" fillId="3" borderId="7" xfId="0" applyNumberFormat="1" applyFill="1" applyBorder="1" applyAlignment="1">
      <alignment horizontal="center"/>
    </xf>
    <xf numFmtId="4" fontId="0" fillId="3" borderId="8" xfId="0" applyNumberFormat="1" applyFill="1" applyBorder="1" applyAlignment="1">
      <alignment horizontal="center"/>
    </xf>
    <xf numFmtId="4" fontId="1" fillId="3" borderId="21" xfId="0" applyNumberFormat="1" applyFont="1" applyFill="1" applyBorder="1" applyAlignment="1">
      <alignment/>
    </xf>
    <xf numFmtId="4" fontId="0" fillId="3" borderId="33" xfId="0" applyNumberFormat="1" applyFill="1" applyBorder="1" applyAlignment="1">
      <alignment horizontal="center"/>
    </xf>
    <xf numFmtId="4" fontId="0" fillId="3" borderId="34" xfId="0" applyNumberFormat="1" applyFill="1" applyBorder="1" applyAlignment="1">
      <alignment horizontal="center"/>
    </xf>
    <xf numFmtId="4" fontId="0" fillId="3" borderId="35" xfId="0" applyNumberFormat="1" applyFill="1" applyBorder="1" applyAlignment="1">
      <alignment/>
    </xf>
    <xf numFmtId="4" fontId="0" fillId="3" borderId="36" xfId="0" applyNumberFormat="1" applyFill="1" applyBorder="1" applyAlignment="1">
      <alignment/>
    </xf>
    <xf numFmtId="4" fontId="1" fillId="3" borderId="21" xfId="0" applyNumberFormat="1" applyFont="1" applyFill="1" applyBorder="1" applyAlignment="1">
      <alignment/>
    </xf>
    <xf numFmtId="4" fontId="0" fillId="3" borderId="37" xfId="0" applyNumberFormat="1" applyFill="1" applyBorder="1" applyAlignment="1">
      <alignment/>
    </xf>
    <xf numFmtId="4" fontId="0" fillId="3" borderId="0" xfId="0" applyNumberFormat="1" applyFill="1" applyAlignment="1">
      <alignment horizontal="center"/>
    </xf>
    <xf numFmtId="4" fontId="0" fillId="3" borderId="13" xfId="0" applyNumberFormat="1" applyFill="1" applyBorder="1" applyAlignment="1">
      <alignment horizontal="center"/>
    </xf>
    <xf numFmtId="4" fontId="0" fillId="3" borderId="16" xfId="0" applyNumberFormat="1" applyFill="1" applyBorder="1" applyAlignment="1">
      <alignment horizontal="center"/>
    </xf>
    <xf numFmtId="4" fontId="2" fillId="3" borderId="0" xfId="0" applyNumberFormat="1" applyFont="1" applyFill="1" applyAlignment="1">
      <alignment horizontal="center" vertical="top"/>
    </xf>
    <xf numFmtId="4" fontId="0" fillId="3" borderId="14" xfId="0" applyNumberFormat="1" applyFont="1" applyFill="1" applyBorder="1" applyAlignment="1">
      <alignment horizontal="center"/>
    </xf>
    <xf numFmtId="4" fontId="0" fillId="3" borderId="7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8"/>
  <sheetViews>
    <sheetView tabSelected="1" workbookViewId="0" topLeftCell="A1">
      <selection activeCell="L47" sqref="L47"/>
    </sheetView>
  </sheetViews>
  <sheetFormatPr defaultColWidth="11.421875" defaultRowHeight="12.75"/>
  <cols>
    <col min="1" max="2" width="11.421875" style="18" customWidth="1"/>
    <col min="3" max="3" width="19.57421875" style="18" customWidth="1"/>
    <col min="4" max="4" width="11.00390625" style="18" customWidth="1"/>
    <col min="5" max="5" width="10.8515625" style="18" customWidth="1"/>
    <col min="6" max="6" width="10.7109375" style="18" customWidth="1"/>
    <col min="7" max="7" width="10.28125" style="18" customWidth="1"/>
    <col min="8" max="8" width="11.7109375" style="18" customWidth="1"/>
    <col min="9" max="16384" width="11.421875" style="18" customWidth="1"/>
  </cols>
  <sheetData>
    <row r="2" spans="1:8" ht="15.75">
      <c r="A2" s="104" t="s">
        <v>30</v>
      </c>
      <c r="B2" s="104"/>
      <c r="C2" s="104"/>
      <c r="D2" s="104"/>
      <c r="E2" s="104"/>
      <c r="F2" s="104"/>
      <c r="G2" s="104"/>
      <c r="H2" s="104"/>
    </row>
    <row r="4" ht="12.75">
      <c r="A4" s="38" t="s">
        <v>63</v>
      </c>
    </row>
    <row r="5" ht="12.75">
      <c r="A5" s="19" t="s">
        <v>67</v>
      </c>
    </row>
    <row r="6" ht="12.75">
      <c r="E6" s="9" t="s">
        <v>12</v>
      </c>
    </row>
    <row r="7" spans="4:8" ht="12.75">
      <c r="D7" s="10" t="s">
        <v>23</v>
      </c>
      <c r="E7" s="16" t="s">
        <v>54</v>
      </c>
      <c r="F7" s="11" t="s">
        <v>15</v>
      </c>
      <c r="G7" s="11" t="s">
        <v>13</v>
      </c>
      <c r="H7" s="12" t="s">
        <v>13</v>
      </c>
    </row>
    <row r="8" spans="4:8" ht="12.75">
      <c r="D8" s="13" t="s">
        <v>11</v>
      </c>
      <c r="E8" s="14" t="s">
        <v>31</v>
      </c>
      <c r="F8" s="14" t="s">
        <v>16</v>
      </c>
      <c r="G8" s="14" t="s">
        <v>32</v>
      </c>
      <c r="H8" s="15" t="s">
        <v>14</v>
      </c>
    </row>
    <row r="9" spans="1:8" ht="12.75">
      <c r="A9" s="20" t="s">
        <v>33</v>
      </c>
      <c r="D9" s="21"/>
      <c r="E9" s="22"/>
      <c r="F9" s="22"/>
      <c r="G9" s="67"/>
      <c r="H9" s="23"/>
    </row>
    <row r="10" spans="1:8" ht="12.75">
      <c r="A10" s="42" t="s">
        <v>34</v>
      </c>
      <c r="B10" s="24"/>
      <c r="C10" s="25"/>
      <c r="D10" s="26"/>
      <c r="E10" s="22"/>
      <c r="F10" s="22"/>
      <c r="G10" s="67"/>
      <c r="H10" s="23"/>
    </row>
    <row r="11" spans="1:8" ht="12.75">
      <c r="A11" s="27" t="s">
        <v>61</v>
      </c>
      <c r="B11" s="27"/>
      <c r="C11" s="28"/>
      <c r="D11" s="34">
        <v>38</v>
      </c>
      <c r="E11" s="34">
        <v>4</v>
      </c>
      <c r="F11" s="34">
        <f>D11*E11</f>
        <v>152</v>
      </c>
      <c r="G11" s="17"/>
      <c r="H11" s="39">
        <f>F11/$F$14</f>
        <v>0.8085106382978723</v>
      </c>
    </row>
    <row r="12" spans="1:8" ht="12.75">
      <c r="A12" s="31" t="s">
        <v>24</v>
      </c>
      <c r="B12" s="31"/>
      <c r="C12" s="31"/>
      <c r="D12" s="34">
        <v>12</v>
      </c>
      <c r="E12" s="35">
        <v>1.5</v>
      </c>
      <c r="F12" s="34">
        <f>D12*E12</f>
        <v>18</v>
      </c>
      <c r="G12" s="17"/>
      <c r="H12" s="39">
        <f>F12/$F$14</f>
        <v>0.09574468085106383</v>
      </c>
    </row>
    <row r="13" spans="1:8" ht="12.75">
      <c r="A13" s="31" t="s">
        <v>75</v>
      </c>
      <c r="B13" s="31"/>
      <c r="C13" s="31"/>
      <c r="D13" s="34">
        <v>18</v>
      </c>
      <c r="E13" s="34">
        <v>1</v>
      </c>
      <c r="F13" s="34">
        <f>D13*E13</f>
        <v>18</v>
      </c>
      <c r="G13" s="17"/>
      <c r="H13" s="39">
        <f>F13/$F$14</f>
        <v>0.09574468085106383</v>
      </c>
    </row>
    <row r="14" spans="1:8" ht="13.5" thickBot="1">
      <c r="A14" s="31" t="s">
        <v>35</v>
      </c>
      <c r="B14" s="31"/>
      <c r="C14" s="31"/>
      <c r="D14" s="74">
        <f>SUM(D11:D13)</f>
        <v>68</v>
      </c>
      <c r="E14" s="22"/>
      <c r="F14" s="74">
        <f>SUM(F11:F13)</f>
        <v>188</v>
      </c>
      <c r="G14" s="17"/>
      <c r="H14" s="37">
        <f>SUM(H11:H13)</f>
        <v>0.9999999999999999</v>
      </c>
    </row>
    <row r="15" spans="1:8" ht="9.75" customHeight="1">
      <c r="A15" s="20"/>
      <c r="D15" s="33"/>
      <c r="E15" s="23"/>
      <c r="F15" s="23"/>
      <c r="G15" s="17"/>
      <c r="H15" s="23"/>
    </row>
    <row r="16" spans="1:8" ht="12.75">
      <c r="A16" s="20" t="s">
        <v>36</v>
      </c>
      <c r="D16" s="23"/>
      <c r="E16" s="23"/>
      <c r="F16" s="23"/>
      <c r="G16" s="17"/>
      <c r="H16" s="23"/>
    </row>
    <row r="17" spans="1:8" ht="12.75">
      <c r="A17" s="31" t="s">
        <v>10</v>
      </c>
      <c r="B17" s="31"/>
      <c r="C17" s="32"/>
      <c r="D17" s="34">
        <v>110</v>
      </c>
      <c r="E17" s="34">
        <v>1</v>
      </c>
      <c r="F17" s="34">
        <f>D17*E17</f>
        <v>110</v>
      </c>
      <c r="G17" s="36"/>
      <c r="H17" s="21"/>
    </row>
    <row r="18" spans="1:8" ht="12.75">
      <c r="A18" s="31" t="s">
        <v>37</v>
      </c>
      <c r="B18" s="31"/>
      <c r="C18" s="32"/>
      <c r="D18" s="34">
        <v>100</v>
      </c>
      <c r="E18" s="34">
        <v>1</v>
      </c>
      <c r="F18" s="34">
        <f>D18*E18</f>
        <v>100</v>
      </c>
      <c r="G18" s="36"/>
      <c r="H18" s="21"/>
    </row>
    <row r="19" spans="1:8" ht="12.75">
      <c r="A19" s="31" t="s">
        <v>62</v>
      </c>
      <c r="B19" s="31"/>
      <c r="C19" s="32"/>
      <c r="D19" s="34">
        <v>150</v>
      </c>
      <c r="E19" s="34">
        <v>4</v>
      </c>
      <c r="F19" s="34">
        <f>D19*E19</f>
        <v>600</v>
      </c>
      <c r="G19" s="36"/>
      <c r="H19" s="21"/>
    </row>
    <row r="20" spans="1:8" ht="13.5" thickBot="1">
      <c r="A20" s="31" t="s">
        <v>38</v>
      </c>
      <c r="B20" s="31"/>
      <c r="C20" s="31"/>
      <c r="D20" s="74">
        <f>SUM(D17:D19)</f>
        <v>360</v>
      </c>
      <c r="E20" s="22"/>
      <c r="F20" s="75">
        <f>SUM(F17:F19)</f>
        <v>810</v>
      </c>
      <c r="G20" s="36"/>
      <c r="H20" s="21"/>
    </row>
    <row r="21" spans="7:8" ht="6" customHeight="1" thickBot="1">
      <c r="G21" s="36"/>
      <c r="H21" s="21"/>
    </row>
    <row r="22" spans="4:8" ht="13.5" thickBot="1">
      <c r="D22" s="40" t="s">
        <v>39</v>
      </c>
      <c r="E22" s="31"/>
      <c r="F22" s="31"/>
      <c r="G22" s="46">
        <f>F14/(F14+F20)</f>
        <v>0.18837675350701402</v>
      </c>
      <c r="H22" s="21"/>
    </row>
    <row r="23" spans="7:8" ht="9" customHeight="1">
      <c r="G23" s="21"/>
      <c r="H23" s="21"/>
    </row>
    <row r="24" ht="7.5" customHeight="1"/>
    <row r="25" ht="12.75">
      <c r="A25" s="38" t="s">
        <v>68</v>
      </c>
    </row>
    <row r="26" ht="12.75">
      <c r="A26" s="19" t="s">
        <v>64</v>
      </c>
    </row>
    <row r="27" ht="12.75">
      <c r="E27" s="9" t="s">
        <v>12</v>
      </c>
    </row>
    <row r="28" spans="4:8" ht="12.75">
      <c r="D28" s="10" t="s">
        <v>23</v>
      </c>
      <c r="E28" s="16" t="s">
        <v>54</v>
      </c>
      <c r="F28" s="11" t="s">
        <v>15</v>
      </c>
      <c r="G28" s="11" t="s">
        <v>13</v>
      </c>
      <c r="H28" s="12" t="s">
        <v>13</v>
      </c>
    </row>
    <row r="29" spans="4:8" ht="12.75">
      <c r="D29" s="13" t="s">
        <v>11</v>
      </c>
      <c r="E29" s="14" t="s">
        <v>31</v>
      </c>
      <c r="F29" s="14" t="s">
        <v>16</v>
      </c>
      <c r="G29" s="14" t="s">
        <v>32</v>
      </c>
      <c r="H29" s="15" t="s">
        <v>14</v>
      </c>
    </row>
    <row r="30" spans="1:8" ht="12.75">
      <c r="A30" s="20" t="s">
        <v>33</v>
      </c>
      <c r="D30" s="21"/>
      <c r="E30" s="22"/>
      <c r="F30" s="22"/>
      <c r="G30" s="67"/>
      <c r="H30" s="23"/>
    </row>
    <row r="31" spans="1:8" ht="12.75">
      <c r="A31" s="42" t="s">
        <v>34</v>
      </c>
      <c r="B31" s="24"/>
      <c r="C31" s="25"/>
      <c r="D31" s="26"/>
      <c r="E31" s="22"/>
      <c r="F31" s="22"/>
      <c r="G31" s="67"/>
      <c r="H31" s="23"/>
    </row>
    <row r="32" spans="1:8" ht="12.75">
      <c r="A32" s="27" t="s">
        <v>61</v>
      </c>
      <c r="B32" s="27"/>
      <c r="C32" s="28"/>
      <c r="D32" s="34">
        <v>40</v>
      </c>
      <c r="E32" s="34">
        <v>4</v>
      </c>
      <c r="F32" s="34">
        <f>D32*E32</f>
        <v>160</v>
      </c>
      <c r="G32" s="17"/>
      <c r="H32" s="39">
        <f>F32/$F$35</f>
        <v>0.7048458149779736</v>
      </c>
    </row>
    <row r="33" spans="1:8" ht="12.75">
      <c r="A33" s="31" t="s">
        <v>24</v>
      </c>
      <c r="B33" s="31"/>
      <c r="C33" s="31"/>
      <c r="D33" s="34">
        <v>30</v>
      </c>
      <c r="E33" s="35">
        <v>1.5</v>
      </c>
      <c r="F33" s="34">
        <f>D33*E33</f>
        <v>45</v>
      </c>
      <c r="G33" s="17"/>
      <c r="H33" s="39">
        <f>F33/$F$35</f>
        <v>0.19823788546255505</v>
      </c>
    </row>
    <row r="34" spans="1:8" ht="12.75">
      <c r="A34" s="31" t="s">
        <v>75</v>
      </c>
      <c r="B34" s="31"/>
      <c r="C34" s="31"/>
      <c r="D34" s="34">
        <v>22</v>
      </c>
      <c r="E34" s="34">
        <v>1</v>
      </c>
      <c r="F34" s="34">
        <f>D34*E34</f>
        <v>22</v>
      </c>
      <c r="G34" s="17"/>
      <c r="H34" s="39">
        <f>F34/$F$35</f>
        <v>0.09691629955947137</v>
      </c>
    </row>
    <row r="35" spans="1:8" ht="13.5" thickBot="1">
      <c r="A35" s="31" t="s">
        <v>35</v>
      </c>
      <c r="B35" s="31"/>
      <c r="C35" s="31"/>
      <c r="D35" s="74">
        <f>SUM(D32:D34)</f>
        <v>92</v>
      </c>
      <c r="E35" s="22"/>
      <c r="F35" s="74">
        <f>SUM(F32:F34)</f>
        <v>227</v>
      </c>
      <c r="G35" s="17"/>
      <c r="H35" s="37">
        <f>SUM(H32:H34)</f>
        <v>1</v>
      </c>
    </row>
    <row r="36" spans="1:8" ht="9.75" customHeight="1">
      <c r="A36" s="20"/>
      <c r="D36" s="33"/>
      <c r="E36" s="23"/>
      <c r="F36" s="23"/>
      <c r="G36" s="17"/>
      <c r="H36" s="23"/>
    </row>
    <row r="37" spans="1:8" ht="12.75">
      <c r="A37" s="20" t="s">
        <v>36</v>
      </c>
      <c r="D37" s="23"/>
      <c r="E37" s="23"/>
      <c r="F37" s="23"/>
      <c r="G37" s="17"/>
      <c r="H37" s="23"/>
    </row>
    <row r="38" spans="1:8" ht="12.75">
      <c r="A38" s="31" t="s">
        <v>10</v>
      </c>
      <c r="B38" s="31"/>
      <c r="C38" s="32"/>
      <c r="D38" s="34">
        <v>105</v>
      </c>
      <c r="E38" s="34">
        <v>1</v>
      </c>
      <c r="F38" s="34">
        <f>D38*E38</f>
        <v>105</v>
      </c>
      <c r="G38" s="36"/>
      <c r="H38" s="21"/>
    </row>
    <row r="39" spans="1:8" ht="12.75">
      <c r="A39" s="31" t="s">
        <v>37</v>
      </c>
      <c r="B39" s="31"/>
      <c r="C39" s="32"/>
      <c r="D39" s="34">
        <v>98</v>
      </c>
      <c r="E39" s="34">
        <v>1</v>
      </c>
      <c r="F39" s="34">
        <f>D39*E39</f>
        <v>98</v>
      </c>
      <c r="G39" s="36"/>
      <c r="H39" s="21"/>
    </row>
    <row r="40" spans="1:8" ht="12.75">
      <c r="A40" s="31" t="s">
        <v>74</v>
      </c>
      <c r="B40" s="31"/>
      <c r="C40" s="32"/>
      <c r="D40" s="34">
        <v>30</v>
      </c>
      <c r="E40" s="34">
        <v>1</v>
      </c>
      <c r="F40" s="34">
        <f>D40*E40</f>
        <v>30</v>
      </c>
      <c r="G40" s="36"/>
      <c r="H40" s="21"/>
    </row>
    <row r="41" spans="1:8" ht="12.75">
      <c r="A41" s="31" t="s">
        <v>62</v>
      </c>
      <c r="B41" s="31"/>
      <c r="C41" s="32"/>
      <c r="D41" s="34">
        <v>135</v>
      </c>
      <c r="E41" s="34">
        <v>4</v>
      </c>
      <c r="F41" s="34">
        <f>D41*E41</f>
        <v>540</v>
      </c>
      <c r="G41" s="36"/>
      <c r="H41" s="21"/>
    </row>
    <row r="42" spans="1:8" ht="13.5" thickBot="1">
      <c r="A42" s="31" t="s">
        <v>38</v>
      </c>
      <c r="B42" s="31"/>
      <c r="C42" s="31"/>
      <c r="D42" s="74">
        <f>SUM(D38:D41)</f>
        <v>368</v>
      </c>
      <c r="E42" s="22"/>
      <c r="F42" s="75">
        <f>SUM(F38:F41)</f>
        <v>773</v>
      </c>
      <c r="G42" s="36"/>
      <c r="H42" s="21"/>
    </row>
    <row r="43" spans="7:8" ht="6" customHeight="1" thickBot="1">
      <c r="G43" s="36"/>
      <c r="H43" s="21"/>
    </row>
    <row r="44" spans="4:8" ht="13.5" thickBot="1">
      <c r="D44" s="40" t="s">
        <v>39</v>
      </c>
      <c r="E44" s="31"/>
      <c r="F44" s="31"/>
      <c r="G44" s="46">
        <f>F35/(F35+F42)</f>
        <v>0.227</v>
      </c>
      <c r="H44" s="21"/>
    </row>
    <row r="45" ht="19.5" customHeight="1"/>
    <row r="46" spans="1:8" ht="19.5" customHeight="1">
      <c r="A46" s="41" t="s">
        <v>40</v>
      </c>
      <c r="G46" s="21"/>
      <c r="H46" s="21"/>
    </row>
    <row r="47" spans="1:8" ht="19.5" customHeight="1">
      <c r="A47" s="38" t="s">
        <v>55</v>
      </c>
      <c r="G47" s="21"/>
      <c r="H47" s="21"/>
    </row>
    <row r="48" spans="1:8" ht="12.75">
      <c r="A48" s="18" t="s">
        <v>41</v>
      </c>
      <c r="G48" s="21"/>
      <c r="H48" s="21"/>
    </row>
    <row r="49" spans="1:8" ht="12.75">
      <c r="A49" s="18" t="s">
        <v>42</v>
      </c>
      <c r="G49" s="21"/>
      <c r="H49" s="21"/>
    </row>
    <row r="50" spans="1:8" ht="12.75">
      <c r="A50" s="38" t="s">
        <v>66</v>
      </c>
      <c r="G50" s="21"/>
      <c r="H50" s="21"/>
    </row>
    <row r="51" spans="1:8" ht="12.75">
      <c r="A51" s="18" t="s">
        <v>65</v>
      </c>
      <c r="G51" s="21"/>
      <c r="H51" s="21"/>
    </row>
    <row r="52" spans="1:8" ht="12.75">
      <c r="A52" s="38" t="s">
        <v>56</v>
      </c>
      <c r="G52" s="21"/>
      <c r="H52" s="21"/>
    </row>
    <row r="53" spans="1:8" ht="12.75">
      <c r="A53" s="38" t="s">
        <v>43</v>
      </c>
      <c r="G53" s="21"/>
      <c r="H53" s="21"/>
    </row>
    <row r="54" ht="12.75">
      <c r="A54" s="18" t="s">
        <v>57</v>
      </c>
    </row>
    <row r="55" ht="12.75">
      <c r="A55" s="38" t="s">
        <v>44</v>
      </c>
    </row>
    <row r="56" ht="12.75">
      <c r="A56" s="18" t="s">
        <v>45</v>
      </c>
    </row>
    <row r="58" ht="12.75">
      <c r="D58" s="18">
        <v>79</v>
      </c>
    </row>
  </sheetData>
  <mergeCells count="1">
    <mergeCell ref="A2:H2"/>
  </mergeCells>
  <printOptions horizontalCentered="1" verticalCentered="1"/>
  <pageMargins left="0.75" right="0.49" top="1" bottom="1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8"/>
  <sheetViews>
    <sheetView workbookViewId="0" topLeftCell="A28">
      <selection activeCell="N48" sqref="N48"/>
    </sheetView>
  </sheetViews>
  <sheetFormatPr defaultColWidth="11.421875" defaultRowHeight="12.75"/>
  <cols>
    <col min="1" max="1" width="31.8515625" style="18" customWidth="1"/>
    <col min="2" max="2" width="11.421875" style="98" customWidth="1"/>
    <col min="3" max="4" width="11.00390625" style="18" customWidth="1"/>
    <col min="5" max="5" width="15.00390625" style="52" customWidth="1"/>
    <col min="6" max="6" width="12.140625" style="52" customWidth="1"/>
    <col min="7" max="7" width="15.8515625" style="52" customWidth="1"/>
    <col min="8" max="8" width="10.7109375" style="18" customWidth="1"/>
    <col min="9" max="9" width="6.8515625" style="18" customWidth="1"/>
    <col min="10" max="10" width="7.57421875" style="18" customWidth="1"/>
    <col min="11" max="11" width="9.140625" style="18" customWidth="1"/>
    <col min="12" max="12" width="7.00390625" style="18" customWidth="1"/>
    <col min="13" max="13" width="6.28125" style="18" customWidth="1"/>
    <col min="14" max="14" width="7.28125" style="18" customWidth="1"/>
    <col min="15" max="15" width="6.00390625" style="18" customWidth="1"/>
    <col min="16" max="17" width="6.7109375" style="18" customWidth="1"/>
    <col min="18" max="18" width="7.140625" style="18" customWidth="1"/>
    <col min="19" max="19" width="5.7109375" style="18" customWidth="1"/>
    <col min="20" max="20" width="6.140625" style="18" customWidth="1"/>
    <col min="21" max="21" width="7.57421875" style="18" customWidth="1"/>
    <col min="22" max="22" width="8.00390625" style="18" customWidth="1"/>
    <col min="23" max="16384" width="11.421875" style="18" customWidth="1"/>
  </cols>
  <sheetData>
    <row r="2" ht="14.25" customHeight="1">
      <c r="A2" s="47"/>
    </row>
    <row r="3" spans="1:4" ht="15.75" customHeight="1">
      <c r="A3" s="63" t="s">
        <v>21</v>
      </c>
      <c r="B3" s="99"/>
      <c r="C3" s="24"/>
      <c r="D3" s="25"/>
    </row>
    <row r="4" spans="1:4" ht="18" customHeight="1">
      <c r="A4" s="64" t="s">
        <v>20</v>
      </c>
      <c r="B4" s="84"/>
      <c r="C4" s="27"/>
      <c r="D4" s="28"/>
    </row>
    <row r="5" spans="1:4" ht="14.25" customHeight="1">
      <c r="A5" s="65" t="s">
        <v>46</v>
      </c>
      <c r="B5" s="100"/>
      <c r="C5" s="29"/>
      <c r="D5" s="30"/>
    </row>
    <row r="6" ht="14.25" customHeight="1">
      <c r="A6" s="47"/>
    </row>
    <row r="7" ht="38.25" customHeight="1">
      <c r="A7" s="70" t="s">
        <v>58</v>
      </c>
    </row>
    <row r="8" ht="25.5" customHeight="1"/>
    <row r="9" ht="24" customHeight="1">
      <c r="A9" s="66" t="s">
        <v>69</v>
      </c>
    </row>
    <row r="10" spans="2:5" ht="13.5" thickBot="1">
      <c r="B10" s="101"/>
      <c r="C10" s="48"/>
      <c r="D10" s="49"/>
      <c r="E10" s="79"/>
    </row>
    <row r="11" spans="2:7" ht="13.5" thickBot="1">
      <c r="B11" s="80" t="s">
        <v>0</v>
      </c>
      <c r="C11" s="1" t="s">
        <v>1</v>
      </c>
      <c r="D11" s="2" t="s">
        <v>22</v>
      </c>
      <c r="E11" s="4" t="s">
        <v>72</v>
      </c>
      <c r="F11" s="3" t="s">
        <v>17</v>
      </c>
      <c r="G11" s="43" t="s">
        <v>76</v>
      </c>
    </row>
    <row r="12" spans="1:8" ht="13.5" thickBot="1">
      <c r="A12" s="5" t="s">
        <v>9</v>
      </c>
      <c r="B12" s="81" t="s">
        <v>2</v>
      </c>
      <c r="C12" s="6" t="s">
        <v>47</v>
      </c>
      <c r="D12" s="7" t="s">
        <v>3</v>
      </c>
      <c r="E12" s="8" t="s">
        <v>73</v>
      </c>
      <c r="F12" s="8" t="s">
        <v>18</v>
      </c>
      <c r="G12" s="8" t="s">
        <v>71</v>
      </c>
      <c r="H12" s="44" t="s">
        <v>4</v>
      </c>
    </row>
    <row r="13" spans="1:8" ht="13.5" thickBot="1">
      <c r="A13" s="73" t="s">
        <v>19</v>
      </c>
      <c r="B13" s="82"/>
      <c r="C13" s="61"/>
      <c r="D13" s="62"/>
      <c r="E13" s="50">
        <f>'Calculo Coeficiente Imputación'!H11</f>
        <v>0.8085106382978723</v>
      </c>
      <c r="F13" s="50">
        <f>'Calculo Coeficiente Imputación'!H12</f>
        <v>0.09574468085106383</v>
      </c>
      <c r="G13" s="51">
        <f>'Calculo Coeficiente Imputación'!H13</f>
        <v>0.09574468085106383</v>
      </c>
      <c r="H13" s="46">
        <f>SUM(E13:G13)</f>
        <v>0.9999999999999999</v>
      </c>
    </row>
    <row r="14" spans="1:4" ht="16.5" customHeight="1">
      <c r="A14" s="71" t="s">
        <v>48</v>
      </c>
      <c r="B14" s="101"/>
      <c r="C14" s="48"/>
      <c r="D14" s="49"/>
    </row>
    <row r="15" spans="1:8" ht="14.25" customHeight="1">
      <c r="A15" s="53" t="s">
        <v>49</v>
      </c>
      <c r="B15" s="102">
        <v>532.56</v>
      </c>
      <c r="C15" s="54">
        <f>'Calculo Coeficiente Imputación'!$G$22</f>
        <v>0.18837675350701402</v>
      </c>
      <c r="D15" s="85">
        <f>B15*C15</f>
        <v>100.32192384769537</v>
      </c>
      <c r="E15" s="86">
        <f>$D$15*E13</f>
        <v>81.11134268537072</v>
      </c>
      <c r="F15" s="86">
        <f>$D$15*F13</f>
        <v>9.605290581162324</v>
      </c>
      <c r="G15" s="87">
        <f>$D$15*G13</f>
        <v>9.605290581162324</v>
      </c>
      <c r="H15" s="94">
        <f>SUM(E15:G15)</f>
        <v>100.32192384769536</v>
      </c>
    </row>
    <row r="16" spans="1:8" ht="12.75">
      <c r="A16" s="53"/>
      <c r="B16" s="86"/>
      <c r="C16" s="54"/>
      <c r="D16" s="85"/>
      <c r="E16" s="86"/>
      <c r="F16" s="86"/>
      <c r="G16" s="87"/>
      <c r="H16" s="94"/>
    </row>
    <row r="17" spans="1:8" ht="18.75" customHeight="1">
      <c r="A17" s="55" t="s">
        <v>5</v>
      </c>
      <c r="B17" s="102"/>
      <c r="C17" s="53"/>
      <c r="D17" s="85"/>
      <c r="E17" s="86"/>
      <c r="F17" s="86"/>
      <c r="G17" s="87"/>
      <c r="H17" s="94"/>
    </row>
    <row r="18" spans="1:8" ht="12.75">
      <c r="A18" s="53" t="s">
        <v>25</v>
      </c>
      <c r="B18" s="102">
        <v>613.32</v>
      </c>
      <c r="C18" s="54">
        <f>'Calculo Coeficiente Imputación'!$G$22</f>
        <v>0.18837675350701402</v>
      </c>
      <c r="D18" s="85">
        <f>B18*C18</f>
        <v>115.53523046092185</v>
      </c>
      <c r="E18" s="86">
        <f>$D$18*E13</f>
        <v>93.41146292585171</v>
      </c>
      <c r="F18" s="86">
        <f>$D$18*F13</f>
        <v>11.06188376753507</v>
      </c>
      <c r="G18" s="87">
        <f>$D$18*G13</f>
        <v>11.06188376753507</v>
      </c>
      <c r="H18" s="94">
        <f>SUM(E18:G18)</f>
        <v>115.53523046092184</v>
      </c>
    </row>
    <row r="19" spans="1:8" ht="12.75">
      <c r="A19" s="53"/>
      <c r="B19" s="102"/>
      <c r="C19" s="54"/>
      <c r="D19" s="85"/>
      <c r="E19" s="86"/>
      <c r="F19" s="86"/>
      <c r="G19" s="87"/>
      <c r="H19" s="94"/>
    </row>
    <row r="20" spans="1:8" ht="16.5" customHeight="1">
      <c r="A20" s="56" t="s">
        <v>50</v>
      </c>
      <c r="B20" s="85"/>
      <c r="C20" s="57"/>
      <c r="D20" s="85"/>
      <c r="E20" s="86"/>
      <c r="F20" s="86"/>
      <c r="G20" s="87"/>
      <c r="H20" s="94"/>
    </row>
    <row r="21" spans="1:8" ht="12.75">
      <c r="A21" s="58" t="s">
        <v>6</v>
      </c>
      <c r="B21" s="102">
        <v>1248.01</v>
      </c>
      <c r="C21" s="54">
        <f>'Calculo Coeficiente Imputación'!$G$22</f>
        <v>0.18837675350701402</v>
      </c>
      <c r="D21" s="85">
        <f>B21*C21</f>
        <v>235.09607214428857</v>
      </c>
      <c r="E21" s="86">
        <f>$D$21*E13</f>
        <v>190.07767535070138</v>
      </c>
      <c r="F21" s="86">
        <f>$D$21*F13</f>
        <v>22.509198396793586</v>
      </c>
      <c r="G21" s="87">
        <f>$D$21*G13</f>
        <v>22.509198396793586</v>
      </c>
      <c r="H21" s="94">
        <f>SUM(E21:G21)</f>
        <v>235.09607214428854</v>
      </c>
    </row>
    <row r="22" spans="1:8" ht="12.75">
      <c r="A22" s="58"/>
      <c r="B22" s="102"/>
      <c r="C22" s="54"/>
      <c r="D22" s="85"/>
      <c r="E22" s="86"/>
      <c r="F22" s="86"/>
      <c r="G22" s="87"/>
      <c r="H22" s="94"/>
    </row>
    <row r="23" spans="1:8" ht="12.75">
      <c r="A23" s="56" t="s">
        <v>51</v>
      </c>
      <c r="B23" s="102"/>
      <c r="C23" s="53"/>
      <c r="D23" s="85"/>
      <c r="E23" s="86"/>
      <c r="F23" s="86"/>
      <c r="G23" s="87"/>
      <c r="H23" s="94"/>
    </row>
    <row r="24" spans="1:8" ht="12.75">
      <c r="A24" s="57" t="s">
        <v>26</v>
      </c>
      <c r="B24" s="102">
        <v>170</v>
      </c>
      <c r="C24" s="54">
        <f>'Calculo Coeficiente Imputación'!$G$22</f>
        <v>0.18837675350701402</v>
      </c>
      <c r="D24" s="85">
        <f>B24*C24</f>
        <v>32.02404809619238</v>
      </c>
      <c r="E24" s="86">
        <f>$D$24*E13</f>
        <v>25.891783567134265</v>
      </c>
      <c r="F24" s="86">
        <f>$D$24*F13</f>
        <v>3.066132264529058</v>
      </c>
      <c r="G24" s="87">
        <f>$D$24*G13</f>
        <v>3.066132264529058</v>
      </c>
      <c r="H24" s="94">
        <f>SUM(E24:G24)</f>
        <v>32.02404809619238</v>
      </c>
    </row>
    <row r="25" spans="1:8" ht="12.75">
      <c r="A25" s="57"/>
      <c r="B25" s="102"/>
      <c r="C25" s="54"/>
      <c r="D25" s="85"/>
      <c r="E25" s="86"/>
      <c r="F25" s="86"/>
      <c r="G25" s="87"/>
      <c r="H25" s="94"/>
    </row>
    <row r="26" spans="1:8" ht="12.75">
      <c r="A26" s="56" t="s">
        <v>7</v>
      </c>
      <c r="B26" s="102"/>
      <c r="C26" s="53"/>
      <c r="D26" s="85"/>
      <c r="E26" s="86"/>
      <c r="F26" s="86"/>
      <c r="G26" s="87"/>
      <c r="H26" s="94"/>
    </row>
    <row r="27" spans="1:8" ht="12.75">
      <c r="A27" s="57" t="s">
        <v>8</v>
      </c>
      <c r="B27" s="102">
        <v>283.98</v>
      </c>
      <c r="C27" s="54">
        <f>'Calculo Coeficiente Imputación'!$G$22</f>
        <v>0.18837675350701402</v>
      </c>
      <c r="D27" s="85">
        <f>B27*C27</f>
        <v>53.495230460921846</v>
      </c>
      <c r="E27" s="86">
        <f>$D$27*E13</f>
        <v>43.251462925851705</v>
      </c>
      <c r="F27" s="86">
        <f>$D$27*F13</f>
        <v>5.121883767535071</v>
      </c>
      <c r="G27" s="87">
        <f>$D$27*G13</f>
        <v>5.121883767535071</v>
      </c>
      <c r="H27" s="94">
        <f>SUM(E27:G27)</f>
        <v>53.495230460921846</v>
      </c>
    </row>
    <row r="28" spans="1:8" ht="12.75">
      <c r="A28" s="57"/>
      <c r="B28" s="102"/>
      <c r="C28" s="53"/>
      <c r="D28" s="85"/>
      <c r="E28" s="86"/>
      <c r="F28" s="86"/>
      <c r="G28" s="87"/>
      <c r="H28" s="94"/>
    </row>
    <row r="29" spans="1:8" ht="12.75">
      <c r="A29" s="69" t="s">
        <v>52</v>
      </c>
      <c r="B29" s="103"/>
      <c r="C29" s="59"/>
      <c r="D29" s="88"/>
      <c r="E29" s="89"/>
      <c r="F29" s="89"/>
      <c r="G29" s="90"/>
      <c r="H29" s="94"/>
    </row>
    <row r="30" spans="1:8" ht="12.75">
      <c r="A30" s="57" t="s">
        <v>27</v>
      </c>
      <c r="B30" s="103">
        <v>2103.54</v>
      </c>
      <c r="C30" s="54">
        <f>'Calculo Coeficiente Imputación'!$G$22</f>
        <v>0.18837675350701402</v>
      </c>
      <c r="D30" s="88">
        <f>(B30*0.1)*C30</f>
        <v>39.62580360721443</v>
      </c>
      <c r="E30" s="86">
        <f>$D$30*E13</f>
        <v>32.03788376753507</v>
      </c>
      <c r="F30" s="86">
        <f>$D$30*F13</f>
        <v>3.793959919839679</v>
      </c>
      <c r="G30" s="86">
        <f>$D$30*G13</f>
        <v>3.793959919839679</v>
      </c>
      <c r="H30" s="94">
        <f>SUM(E30:G30)</f>
        <v>39.62580360721443</v>
      </c>
    </row>
    <row r="31" spans="1:8" ht="13.5" thickBot="1">
      <c r="A31" s="57"/>
      <c r="B31" s="103"/>
      <c r="C31" s="59"/>
      <c r="D31" s="88"/>
      <c r="E31" s="89"/>
      <c r="F31" s="89"/>
      <c r="G31" s="90"/>
      <c r="H31" s="95"/>
    </row>
    <row r="32" spans="2:8" ht="19.5" customHeight="1" thickBot="1">
      <c r="B32" s="83">
        <f>SUM(B15:B31)</f>
        <v>4951.41</v>
      </c>
      <c r="C32" s="60"/>
      <c r="D32" s="91">
        <f>SUM(D15:D31)</f>
        <v>576.0983086172345</v>
      </c>
      <c r="E32" s="92">
        <f>SUM(E15:E31)</f>
        <v>465.78161122244484</v>
      </c>
      <c r="F32" s="92">
        <f>SUM(F15:F31)</f>
        <v>55.158348697394786</v>
      </c>
      <c r="G32" s="93">
        <f>SUM(G15:G31)</f>
        <v>55.158348697394786</v>
      </c>
      <c r="H32" s="96">
        <f>SUM(H15:H31)</f>
        <v>576.0983086172342</v>
      </c>
    </row>
    <row r="33" spans="2:8" ht="19.5" customHeight="1">
      <c r="B33" s="84"/>
      <c r="C33" s="23"/>
      <c r="D33" s="77"/>
      <c r="E33" s="76"/>
      <c r="F33" s="76"/>
      <c r="G33" s="76"/>
      <c r="H33" s="78"/>
    </row>
    <row r="34" spans="2:8" ht="19.5" customHeight="1">
      <c r="B34" s="84"/>
      <c r="C34" s="23"/>
      <c r="D34" s="77"/>
      <c r="E34" s="76"/>
      <c r="F34" s="76"/>
      <c r="G34" s="76"/>
      <c r="H34" s="78"/>
    </row>
    <row r="35" ht="15.75" customHeight="1"/>
    <row r="36" spans="1:4" ht="8.25" customHeight="1">
      <c r="A36" s="19"/>
      <c r="B36" s="101"/>
      <c r="C36" s="48"/>
      <c r="D36" s="49"/>
    </row>
    <row r="37" spans="1:4" ht="15" customHeight="1">
      <c r="A37" s="19"/>
      <c r="B37" s="101"/>
      <c r="C37" s="48"/>
      <c r="D37" s="49"/>
    </row>
    <row r="38" spans="1:4" ht="15" customHeight="1">
      <c r="A38" s="70" t="s">
        <v>58</v>
      </c>
      <c r="B38" s="101"/>
      <c r="C38" s="48"/>
      <c r="D38" s="49"/>
    </row>
    <row r="39" spans="1:4" ht="30.75" customHeight="1">
      <c r="A39" s="19"/>
      <c r="B39" s="101"/>
      <c r="C39" s="48"/>
      <c r="D39" s="49"/>
    </row>
    <row r="40" spans="1:4" ht="15" customHeight="1">
      <c r="A40" s="19"/>
      <c r="B40" s="101"/>
      <c r="C40" s="48"/>
      <c r="D40" s="49"/>
    </row>
    <row r="41" ht="12.75">
      <c r="A41" s="66" t="s">
        <v>70</v>
      </c>
    </row>
    <row r="42" ht="13.5" thickBot="1"/>
    <row r="43" spans="2:7" ht="13.5" thickBot="1">
      <c r="B43" s="80" t="s">
        <v>0</v>
      </c>
      <c r="C43" s="1" t="s">
        <v>1</v>
      </c>
      <c r="D43" s="2" t="s">
        <v>22</v>
      </c>
      <c r="E43" s="45" t="s">
        <v>72</v>
      </c>
      <c r="F43" s="3" t="s">
        <v>17</v>
      </c>
      <c r="G43" s="43" t="s">
        <v>76</v>
      </c>
    </row>
    <row r="44" spans="1:8" ht="13.5" thickBot="1">
      <c r="A44" s="5" t="s">
        <v>9</v>
      </c>
      <c r="B44" s="81" t="s">
        <v>2</v>
      </c>
      <c r="C44" s="6" t="s">
        <v>32</v>
      </c>
      <c r="D44" s="7" t="s">
        <v>3</v>
      </c>
      <c r="E44" s="8" t="s">
        <v>73</v>
      </c>
      <c r="F44" s="8" t="s">
        <v>18</v>
      </c>
      <c r="G44" s="8" t="s">
        <v>71</v>
      </c>
      <c r="H44" s="44" t="s">
        <v>4</v>
      </c>
    </row>
    <row r="45" spans="1:8" ht="13.5" thickBot="1">
      <c r="A45" s="73" t="s">
        <v>29</v>
      </c>
      <c r="B45" s="82"/>
      <c r="C45" s="61"/>
      <c r="D45" s="68"/>
      <c r="E45" s="50">
        <f>'Calculo Coeficiente Imputación'!H32</f>
        <v>0.7048458149779736</v>
      </c>
      <c r="F45" s="50">
        <f>'Calculo Coeficiente Imputación'!H33</f>
        <v>0.19823788546255505</v>
      </c>
      <c r="G45" s="51">
        <f>'Calculo Coeficiente Imputación'!H34</f>
        <v>0.09691629955947137</v>
      </c>
      <c r="H45" s="46">
        <f>SUM(E45:G45)</f>
        <v>1</v>
      </c>
    </row>
    <row r="46" spans="1:4" ht="12.75">
      <c r="A46" s="71" t="s">
        <v>48</v>
      </c>
      <c r="B46" s="101"/>
      <c r="C46" s="48"/>
      <c r="D46" s="49"/>
    </row>
    <row r="47" spans="1:8" ht="12.75">
      <c r="A47" s="53" t="s">
        <v>49</v>
      </c>
      <c r="B47" s="102">
        <v>395.47</v>
      </c>
      <c r="C47" s="54">
        <f>'Calculo Coeficiente Imputación'!$G$44</f>
        <v>0.227</v>
      </c>
      <c r="D47" s="85">
        <f>B47*C47</f>
        <v>89.77169</v>
      </c>
      <c r="E47" s="86">
        <f>$D$47*E45</f>
        <v>63.275200000000005</v>
      </c>
      <c r="F47" s="86">
        <f>$D$47*F45</f>
        <v>17.79615</v>
      </c>
      <c r="G47" s="86">
        <f>$D$47*G45</f>
        <v>8.70034</v>
      </c>
      <c r="H47" s="94">
        <f>SUM(E47:G47)</f>
        <v>89.77169</v>
      </c>
    </row>
    <row r="48" spans="1:8" ht="12.75">
      <c r="A48" s="53"/>
      <c r="B48" s="86"/>
      <c r="C48" s="54"/>
      <c r="D48" s="85"/>
      <c r="E48" s="86"/>
      <c r="F48" s="86"/>
      <c r="G48" s="87"/>
      <c r="H48" s="94"/>
    </row>
    <row r="49" spans="1:8" ht="12.75">
      <c r="A49" s="55" t="s">
        <v>5</v>
      </c>
      <c r="B49" s="102"/>
      <c r="C49" s="53"/>
      <c r="D49" s="85"/>
      <c r="E49" s="86"/>
      <c r="F49" s="86"/>
      <c r="G49" s="87"/>
      <c r="H49" s="94"/>
    </row>
    <row r="50" spans="1:8" ht="12.75">
      <c r="A50" s="53" t="s">
        <v>25</v>
      </c>
      <c r="B50" s="102">
        <v>588.99</v>
      </c>
      <c r="C50" s="54">
        <f>'Calculo Coeficiente Imputación'!$G$44</f>
        <v>0.227</v>
      </c>
      <c r="D50" s="85">
        <f>B50*C50</f>
        <v>133.70073</v>
      </c>
      <c r="E50" s="86">
        <f>$D$50*E45</f>
        <v>94.2384</v>
      </c>
      <c r="F50" s="86">
        <f>$D$50*F45</f>
        <v>26.50455</v>
      </c>
      <c r="G50" s="86">
        <f>$D$50*G45</f>
        <v>12.95778</v>
      </c>
      <c r="H50" s="94">
        <f>SUM(E50:G50)</f>
        <v>133.70073</v>
      </c>
    </row>
    <row r="51" spans="1:8" ht="12.75">
      <c r="A51" s="53"/>
      <c r="B51" s="102"/>
      <c r="C51" s="54"/>
      <c r="D51" s="85"/>
      <c r="E51" s="86"/>
      <c r="F51" s="86"/>
      <c r="G51" s="87"/>
      <c r="H51" s="94"/>
    </row>
    <row r="52" spans="1:8" ht="12.75">
      <c r="A52" s="56" t="s">
        <v>50</v>
      </c>
      <c r="B52" s="85"/>
      <c r="C52" s="57"/>
      <c r="D52" s="85"/>
      <c r="E52" s="86"/>
      <c r="F52" s="86"/>
      <c r="G52" s="87"/>
      <c r="H52" s="94"/>
    </row>
    <row r="53" spans="1:8" ht="12.75">
      <c r="A53" s="58" t="s">
        <v>6</v>
      </c>
      <c r="B53" s="102">
        <v>1135</v>
      </c>
      <c r="C53" s="54">
        <f>'Calculo Coeficiente Imputación'!$G$44</f>
        <v>0.227</v>
      </c>
      <c r="D53" s="85">
        <f>B53*C53</f>
        <v>257.645</v>
      </c>
      <c r="E53" s="86">
        <f>$D$53*E45</f>
        <v>181.6</v>
      </c>
      <c r="F53" s="86">
        <f>$D$53*F45</f>
        <v>51.074999999999996</v>
      </c>
      <c r="G53" s="86">
        <f>$D$53*G45</f>
        <v>24.97</v>
      </c>
      <c r="H53" s="94">
        <f>SUM(E53:G53)</f>
        <v>257.645</v>
      </c>
    </row>
    <row r="54" spans="1:8" ht="12.75">
      <c r="A54" s="58"/>
      <c r="B54" s="102"/>
      <c r="C54" s="54"/>
      <c r="D54" s="85"/>
      <c r="E54" s="86"/>
      <c r="F54" s="86"/>
      <c r="G54" s="87"/>
      <c r="H54" s="94"/>
    </row>
    <row r="55" spans="1:8" ht="12.75">
      <c r="A55" s="56" t="s">
        <v>51</v>
      </c>
      <c r="B55" s="102"/>
      <c r="C55" s="53"/>
      <c r="D55" s="85"/>
      <c r="E55" s="86"/>
      <c r="F55" s="86"/>
      <c r="G55" s="87"/>
      <c r="H55" s="94"/>
    </row>
    <row r="56" spans="1:8" ht="12.75">
      <c r="A56" s="57" t="s">
        <v>26</v>
      </c>
      <c r="B56" s="102">
        <v>266.1</v>
      </c>
      <c r="C56" s="54">
        <f>'Calculo Coeficiente Imputación'!$G$44</f>
        <v>0.227</v>
      </c>
      <c r="D56" s="85">
        <f>B56*C56</f>
        <v>60.404700000000005</v>
      </c>
      <c r="E56" s="86">
        <f>$D$56*E45</f>
        <v>42.57600000000001</v>
      </c>
      <c r="F56" s="86">
        <f>$D$56*F45</f>
        <v>11.9745</v>
      </c>
      <c r="G56" s="86">
        <f>$D$56*G45</f>
        <v>5.8542000000000005</v>
      </c>
      <c r="H56" s="94">
        <f>SUM(E56:G56)</f>
        <v>60.404700000000005</v>
      </c>
    </row>
    <row r="57" spans="1:8" ht="12.75">
      <c r="A57" s="57"/>
      <c r="B57" s="102"/>
      <c r="C57" s="54"/>
      <c r="D57" s="85"/>
      <c r="E57" s="86"/>
      <c r="F57" s="86"/>
      <c r="G57" s="87"/>
      <c r="H57" s="94"/>
    </row>
    <row r="58" spans="1:8" ht="12.75">
      <c r="A58" s="56" t="s">
        <v>7</v>
      </c>
      <c r="B58" s="102"/>
      <c r="C58" s="53"/>
      <c r="D58" s="85"/>
      <c r="E58" s="86"/>
      <c r="F58" s="86"/>
      <c r="G58" s="87"/>
      <c r="H58" s="94"/>
    </row>
    <row r="59" spans="1:8" ht="12.75">
      <c r="A59" s="57" t="s">
        <v>8</v>
      </c>
      <c r="B59" s="102">
        <v>217.78</v>
      </c>
      <c r="C59" s="54">
        <f>'Calculo Coeficiente Imputación'!$G$44</f>
        <v>0.227</v>
      </c>
      <c r="D59" s="85">
        <f>B59*C59</f>
        <v>49.436060000000005</v>
      </c>
      <c r="E59" s="86">
        <f>$D$59*E45</f>
        <v>34.844800000000006</v>
      </c>
      <c r="F59" s="86">
        <f>$D$59*F45</f>
        <v>9.8001</v>
      </c>
      <c r="G59" s="86">
        <f>$D$59*G45</f>
        <v>4.7911600000000005</v>
      </c>
      <c r="H59" s="94">
        <f>SUM(E59:G59)</f>
        <v>49.436060000000005</v>
      </c>
    </row>
    <row r="60" spans="1:8" ht="12.75">
      <c r="A60" s="57"/>
      <c r="B60" s="102"/>
      <c r="C60" s="53"/>
      <c r="D60" s="85"/>
      <c r="E60" s="86"/>
      <c r="F60" s="86"/>
      <c r="G60" s="87"/>
      <c r="H60" s="94"/>
    </row>
    <row r="61" spans="1:8" ht="12.75">
      <c r="A61" s="72" t="s">
        <v>52</v>
      </c>
      <c r="B61" s="103"/>
      <c r="C61" s="59"/>
      <c r="D61" s="88"/>
      <c r="E61" s="89"/>
      <c r="F61" s="89"/>
      <c r="G61" s="90"/>
      <c r="H61" s="94"/>
    </row>
    <row r="62" spans="1:8" ht="12.75">
      <c r="A62" s="57" t="s">
        <v>28</v>
      </c>
      <c r="B62" s="103">
        <v>3000</v>
      </c>
      <c r="C62" s="54">
        <f>'Calculo Coeficiente Imputación'!$G$44</f>
        <v>0.227</v>
      </c>
      <c r="D62" s="88">
        <f>(B62*0.15)*C62</f>
        <v>102.15</v>
      </c>
      <c r="E62" s="86">
        <f>$D$62*E45</f>
        <v>72.00000000000001</v>
      </c>
      <c r="F62" s="86">
        <f>$D$62*F45</f>
        <v>20.25</v>
      </c>
      <c r="G62" s="86">
        <f>$D$62*G45</f>
        <v>9.9</v>
      </c>
      <c r="H62" s="94">
        <f>SUM(E62:G62)</f>
        <v>102.15000000000002</v>
      </c>
    </row>
    <row r="63" spans="1:8" ht="13.5" thickBot="1">
      <c r="A63" s="57"/>
      <c r="B63" s="103"/>
      <c r="C63" s="59"/>
      <c r="D63" s="88"/>
      <c r="E63" s="89"/>
      <c r="F63" s="89"/>
      <c r="G63" s="90"/>
      <c r="H63" s="97"/>
    </row>
    <row r="64" spans="2:8" ht="13.5" thickBot="1">
      <c r="B64" s="83">
        <f>SUM(B47:B63)</f>
        <v>5603.34</v>
      </c>
      <c r="C64" s="60"/>
      <c r="D64" s="91">
        <f>SUM(D47:D63)</f>
        <v>693.10818</v>
      </c>
      <c r="E64" s="92">
        <f>SUM(E47:E63)</f>
        <v>488.53440000000006</v>
      </c>
      <c r="F64" s="92">
        <f>SUM(F47:F63)</f>
        <v>137.40030000000002</v>
      </c>
      <c r="G64" s="92">
        <f>SUM(G47:G63)</f>
        <v>67.17348</v>
      </c>
      <c r="H64" s="96">
        <f>SUM(H47:H63)</f>
        <v>693.10818</v>
      </c>
    </row>
    <row r="66" ht="12.75">
      <c r="A66" s="38" t="s">
        <v>53</v>
      </c>
    </row>
    <row r="67" ht="12.75">
      <c r="A67" s="19" t="s">
        <v>59</v>
      </c>
    </row>
    <row r="68" ht="12.75">
      <c r="A68" s="19" t="s">
        <v>60</v>
      </c>
    </row>
  </sheetData>
  <printOptions horizontalCentered="1" verticalCentered="1"/>
  <pageMargins left="0.35" right="0.5905511811023623" top="0.5" bottom="0.46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</dc:creator>
  <cp:keywords/>
  <dc:description/>
  <cp:lastModifiedBy>Consellería de Educación e Ord. Univeristaria</cp:lastModifiedBy>
  <cp:lastPrinted>2007-05-16T13:47:29Z</cp:lastPrinted>
  <dcterms:created xsi:type="dcterms:W3CDTF">2002-05-22T11:40:57Z</dcterms:created>
  <dcterms:modified xsi:type="dcterms:W3CDTF">2007-06-15T16:47:17Z</dcterms:modified>
  <cp:category/>
  <cp:version/>
  <cp:contentType/>
  <cp:contentStatus/>
</cp:coreProperties>
</file>