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Palancas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<sst xmlns="http://schemas.openxmlformats.org/spreadsheetml/2006/main" count="78" uniqueCount="44">
  <si>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CURSO:</t>
  </si>
  <si>
    <t>AULA:</t>
  </si>
  <si>
    <t>GRUPO:</t>
  </si>
  <si>
    <t>FECHA:</t>
  </si>
  <si>
    <t>1er Apellido</t>
  </si>
  <si>
    <t>Nombre</t>
  </si>
  <si>
    <t>Nª Orden</t>
  </si>
  <si>
    <t>Componente 1</t>
  </si>
  <si>
    <t>Componente 2</t>
  </si>
  <si>
    <t>Componente 3</t>
  </si>
  <si>
    <t>1.-</t>
  </si>
  <si>
    <t>Indica de qué género son las siguientes palancas:</t>
  </si>
  <si>
    <t>Primer</t>
  </si>
  <si>
    <t>Segundo</t>
  </si>
  <si>
    <t>Tercer</t>
  </si>
  <si>
    <t>género</t>
  </si>
  <si>
    <t>Respuestas posibles:</t>
  </si>
  <si>
    <t>2.-</t>
  </si>
  <si>
    <t>Justifica el sentido de giro de las siguientes palancas completando los razonamientos:</t>
  </si>
  <si>
    <r>
      <t>M</t>
    </r>
    <r>
      <rPr>
        <vertAlign val="subscript"/>
        <sz val="10"/>
        <rFont val="Arial"/>
        <family val="2"/>
      </rPr>
      <t>1</t>
    </r>
  </si>
  <si>
    <t>=</t>
  </si>
  <si>
    <r>
      <t>M</t>
    </r>
    <r>
      <rPr>
        <vertAlign val="subscript"/>
        <sz val="10"/>
        <rFont val="Arial"/>
        <family val="2"/>
      </rPr>
      <t>2</t>
    </r>
  </si>
  <si>
    <t>Indica mayor o menor que</t>
  </si>
  <si>
    <t>Giro</t>
  </si>
  <si>
    <r>
      <t>M</t>
    </r>
    <r>
      <rPr>
        <vertAlign val="subscript"/>
        <sz val="10"/>
        <rFont val="Arial"/>
        <family val="2"/>
      </rPr>
      <t>1 (kN)</t>
    </r>
  </si>
  <si>
    <r>
      <t>M</t>
    </r>
    <r>
      <rPr>
        <vertAlign val="subscript"/>
        <sz val="10"/>
        <rFont val="Arial"/>
        <family val="2"/>
      </rPr>
      <t>2 (kN)</t>
    </r>
  </si>
  <si>
    <t xml:space="preserve">3.- </t>
  </si>
  <si>
    <t>Dada la siguiente asociación de palancas responde a las siguientes preguntas:</t>
  </si>
  <si>
    <t>Las barras de unión de las palancas ¿suben o bajan?</t>
  </si>
  <si>
    <t>Barra 1</t>
  </si>
  <si>
    <t>Barra 2</t>
  </si>
  <si>
    <t>Barra 3</t>
  </si>
  <si>
    <t>Barra 4</t>
  </si>
  <si>
    <t>La articulación de los puntos de apoyo gira en sentido ¿horario o antihorario?</t>
  </si>
  <si>
    <t>Apoyo A</t>
  </si>
  <si>
    <t>Apoyo B</t>
  </si>
  <si>
    <t>Apoyo C</t>
  </si>
  <si>
    <t>Apoyo D</t>
  </si>
  <si>
    <t>La fuerza resultante en cada una de las barras de unión de las palancas es:</t>
  </si>
  <si>
    <t>x =</t>
  </si>
  <si>
    <t>N</t>
  </si>
  <si>
    <t>El punto final T sufre un movimiento vertical ¿ascendente o descendente?</t>
  </si>
  <si>
    <t>La articulación del punto de apoyo E gira en sentido ¿horario o antihorario?</t>
  </si>
  <si>
    <t>El punto final T aplica una fuerza en su movimiento, ¿de cuántos Newtons?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</si>
</sst>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sz val="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 horizontal="center"/>
      <protection hidden="1"/>
    </xf>
    <xf numFmtId="0" fontId="0" fillId="33" borderId="0" xfId="0" applyFill="1" applyAlignment="1">
      <alignment horizontal="right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7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7" borderId="23" xfId="0" applyFill="1" applyBorder="1" applyAlignment="1" applyProtection="1">
      <alignment horizontal="center"/>
      <protection locked="0"/>
    </xf>
    <xf numFmtId="0" fontId="0" fillId="37" borderId="24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Alignment="1">
      <alignment horizontal="left"/>
    </xf>
    <xf numFmtId="0" fontId="3" fillId="35" borderId="26" xfId="0" applyFont="1" applyFill="1" applyBorder="1" applyAlignment="1" applyProtection="1">
      <alignment horizontal="center"/>
      <protection hidden="1"/>
    </xf>
    <xf numFmtId="0" fontId="3" fillId="35" borderId="0" xfId="0" applyFont="1" applyFill="1" applyBorder="1" applyAlignment="1" applyProtection="1">
      <alignment horizontal="center"/>
      <protection hidden="1"/>
    </xf>
    <xf numFmtId="0" fontId="3" fillId="35" borderId="27" xfId="0" applyFont="1" applyFill="1" applyBorder="1" applyAlignment="1" applyProtection="1">
      <alignment horizontal="center"/>
      <protection hidden="1"/>
    </xf>
    <xf numFmtId="0" fontId="3" fillId="36" borderId="28" xfId="0" applyFont="1" applyFill="1" applyBorder="1" applyAlignment="1" applyProtection="1">
      <alignment horizontal="center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3" fillId="36" borderId="2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/>
        <color indexed="12"/>
      </font>
      <fill>
        <patternFill>
          <bgColor indexed="11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/>
        <strike val="0"/>
        <color indexed="12"/>
      </font>
      <fill>
        <patternFill>
          <bgColor indexed="11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10"/>
      </font>
    </dxf>
    <dxf>
      <font>
        <b val="0"/>
        <i/>
        <strike val="0"/>
        <color rgb="FF0000FF"/>
      </font>
      <fill>
        <patternFill>
          <bgColor rgb="FF00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strike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16</xdr:row>
      <xdr:rowOff>66675</xdr:rowOff>
    </xdr:from>
    <xdr:to>
      <xdr:col>4</xdr:col>
      <xdr:colOff>571500</xdr:colOff>
      <xdr:row>19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876425" y="2657475"/>
          <a:ext cx="1743075" cy="504825"/>
          <a:chOff x="2043" y="6204"/>
          <a:chExt cx="2736" cy="79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045" y="6785"/>
            <a:ext cx="228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323" y="6318"/>
            <a:ext cx="0" cy="4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043" y="6318"/>
            <a:ext cx="0" cy="45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330" y="6204"/>
            <a:ext cx="449" cy="4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
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043" y="6219"/>
            <a:ext cx="463" cy="4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
</a:t>
            </a:r>
          </a:p>
        </xdr:txBody>
      </xdr:sp>
    </xdr:grpSp>
    <xdr:clientData/>
  </xdr:twoCellAnchor>
  <xdr:twoCellAnchor>
    <xdr:from>
      <xdr:col>2</xdr:col>
      <xdr:colOff>238125</xdr:colOff>
      <xdr:row>21</xdr:row>
      <xdr:rowOff>47625</xdr:rowOff>
    </xdr:from>
    <xdr:to>
      <xdr:col>4</xdr:col>
      <xdr:colOff>381000</xdr:colOff>
      <xdr:row>24</xdr:row>
      <xdr:rowOff>76200</xdr:rowOff>
    </xdr:to>
    <xdr:grpSp>
      <xdr:nvGrpSpPr>
        <xdr:cNvPr id="8" name="Group 8"/>
        <xdr:cNvGrpSpPr>
          <a:grpSpLocks/>
        </xdr:cNvGrpSpPr>
      </xdr:nvGrpSpPr>
      <xdr:grpSpPr>
        <a:xfrm>
          <a:off x="1762125" y="3448050"/>
          <a:ext cx="1666875" cy="514350"/>
          <a:chOff x="5178" y="7475"/>
          <a:chExt cx="2622" cy="811"/>
        </a:xfrm>
        <a:solidFill>
          <a:srgbClr val="FFFFFF"/>
        </a:solidFill>
      </xdr:grpSpPr>
      <xdr:grpSp>
        <xdr:nvGrpSpPr>
          <xdr:cNvPr id="9" name="Group 9"/>
          <xdr:cNvGrpSpPr>
            <a:grpSpLocks/>
          </xdr:cNvGrpSpPr>
        </xdr:nvGrpSpPr>
        <xdr:grpSpPr>
          <a:xfrm>
            <a:off x="5577" y="7475"/>
            <a:ext cx="1418" cy="811"/>
            <a:chOff x="5577" y="7429"/>
            <a:chExt cx="1418" cy="811"/>
          </a:xfrm>
          <a:solidFill>
            <a:srgbClr val="FFFFFF"/>
          </a:solidFill>
        </xdr:grpSpPr>
        <xdr:sp>
          <xdr:nvSpPr>
            <xdr:cNvPr id="11" name="Oval 11"/>
            <xdr:cNvSpPr>
              <a:spLocks/>
            </xdr:cNvSpPr>
          </xdr:nvSpPr>
          <xdr:spPr>
            <a:xfrm>
              <a:off x="5577" y="7971"/>
              <a:ext cx="228" cy="228"/>
            </a:xfrm>
            <a:prstGeom prst="ellipse">
              <a:avLst/>
            </a:prstGeom>
            <a:solidFill>
              <a:srgbClr val="00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V="1">
              <a:off x="5691" y="7857"/>
              <a:ext cx="1026" cy="22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6616" y="7429"/>
              <a:ext cx="379" cy="784"/>
              <a:chOff x="6616" y="7429"/>
              <a:chExt cx="379" cy="784"/>
            </a:xfrm>
            <a:solidFill>
              <a:srgbClr val="FFFFFF"/>
            </a:solidFill>
          </xdr:grpSpPr>
        </xdr:grpSp>
      </xdr:grpSp>
      <xdr:sp>
        <xdr:nvSpPr>
          <xdr:cNvPr id="17" name="Line 17"/>
          <xdr:cNvSpPr>
            <a:spLocks/>
          </xdr:cNvSpPr>
        </xdr:nvSpPr>
        <xdr:spPr>
          <a:xfrm>
            <a:off x="5178" y="8256"/>
            <a:ext cx="2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26</xdr:row>
      <xdr:rowOff>95250</xdr:rowOff>
    </xdr:from>
    <xdr:to>
      <xdr:col>4</xdr:col>
      <xdr:colOff>447675</xdr:colOff>
      <xdr:row>29</xdr:row>
      <xdr:rowOff>114300</xdr:rowOff>
    </xdr:to>
    <xdr:grpSp>
      <xdr:nvGrpSpPr>
        <xdr:cNvPr id="18" name="Group 18"/>
        <xdr:cNvGrpSpPr>
          <a:grpSpLocks/>
        </xdr:cNvGrpSpPr>
      </xdr:nvGrpSpPr>
      <xdr:grpSpPr>
        <a:xfrm>
          <a:off x="1685925" y="4305300"/>
          <a:ext cx="1809750" cy="504825"/>
          <a:chOff x="8376" y="6272"/>
          <a:chExt cx="2850" cy="798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8492" y="6853"/>
            <a:ext cx="228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0770" y="6386"/>
            <a:ext cx="0" cy="45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9174" y="6386"/>
            <a:ext cx="0" cy="4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0776" y="6272"/>
            <a:ext cx="450" cy="4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
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9171" y="6332"/>
            <a:ext cx="465" cy="4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
</a:t>
            </a:r>
          </a:p>
        </xdr:txBody>
      </xdr:sp>
    </xdr:grpSp>
    <xdr:clientData/>
  </xdr:twoCellAnchor>
  <xdr:twoCellAnchor>
    <xdr:from>
      <xdr:col>2</xdr:col>
      <xdr:colOff>257175</xdr:colOff>
      <xdr:row>31</xdr:row>
      <xdr:rowOff>142875</xdr:rowOff>
    </xdr:from>
    <xdr:to>
      <xdr:col>4</xdr:col>
      <xdr:colOff>581025</xdr:colOff>
      <xdr:row>34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1781175" y="5162550"/>
          <a:ext cx="1847850" cy="342900"/>
          <a:chOff x="1758" y="7610"/>
          <a:chExt cx="2907" cy="532"/>
        </a:xfrm>
        <a:solidFill>
          <a:srgbClr val="FFFFFF"/>
        </a:solidFill>
      </xdr:grpSpPr>
      <xdr:sp>
        <xdr:nvSpPr>
          <xdr:cNvPr id="27" name="Oval 27"/>
          <xdr:cNvSpPr>
            <a:spLocks/>
          </xdr:cNvSpPr>
        </xdr:nvSpPr>
        <xdr:spPr>
          <a:xfrm>
            <a:off x="2157" y="7971"/>
            <a:ext cx="171" cy="171"/>
          </a:xfrm>
          <a:prstGeom prst="ellipse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2784" y="7971"/>
            <a:ext cx="171" cy="171"/>
          </a:xfrm>
          <a:prstGeom prst="ellipse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758" y="8142"/>
            <a:ext cx="29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" name="Group 31"/>
          <xdr:cNvGrpSpPr>
            <a:grpSpLocks/>
          </xdr:cNvGrpSpPr>
        </xdr:nvGrpSpPr>
        <xdr:grpSpPr>
          <a:xfrm>
            <a:off x="4170" y="7610"/>
            <a:ext cx="252" cy="460"/>
            <a:chOff x="4170" y="7610"/>
            <a:chExt cx="252" cy="460"/>
          </a:xfrm>
          <a:solidFill>
            <a:srgbClr val="FFFFFF"/>
          </a:solidFill>
        </xdr:grpSpPr>
      </xdr:grpSp>
      <xdr:sp>
        <xdr:nvSpPr>
          <xdr:cNvPr id="34" name="Line 34"/>
          <xdr:cNvSpPr>
            <a:spLocks/>
          </xdr:cNvSpPr>
        </xdr:nvSpPr>
        <xdr:spPr>
          <a:xfrm flipV="1">
            <a:off x="3012" y="7800"/>
            <a:ext cx="1311" cy="28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36</xdr:row>
      <xdr:rowOff>66675</xdr:rowOff>
    </xdr:from>
    <xdr:to>
      <xdr:col>4</xdr:col>
      <xdr:colOff>466725</xdr:colOff>
      <xdr:row>39</xdr:row>
      <xdr:rowOff>85725</xdr:rowOff>
    </xdr:to>
    <xdr:grpSp>
      <xdr:nvGrpSpPr>
        <xdr:cNvPr id="35" name="Group 35"/>
        <xdr:cNvGrpSpPr>
          <a:grpSpLocks/>
        </xdr:cNvGrpSpPr>
      </xdr:nvGrpSpPr>
      <xdr:grpSpPr>
        <a:xfrm>
          <a:off x="1704975" y="5895975"/>
          <a:ext cx="1809750" cy="504825"/>
          <a:chOff x="5020" y="6272"/>
          <a:chExt cx="2850" cy="798"/>
        </a:xfrm>
        <a:solidFill>
          <a:srgbClr val="FFFFFF"/>
        </a:solidFill>
      </xdr:grpSpPr>
      <xdr:sp>
        <xdr:nvSpPr>
          <xdr:cNvPr id="36" name="Line 36"/>
          <xdr:cNvSpPr>
            <a:spLocks/>
          </xdr:cNvSpPr>
        </xdr:nvSpPr>
        <xdr:spPr>
          <a:xfrm>
            <a:off x="5136" y="6853"/>
            <a:ext cx="228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7414" y="6386"/>
            <a:ext cx="0" cy="4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5818" y="6386"/>
            <a:ext cx="0" cy="45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7420" y="6272"/>
            <a:ext cx="450" cy="4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F
</a:t>
            </a:r>
          </a:p>
        </xdr:txBody>
      </xdr:sp>
      <xdr:sp>
        <xdr:nvSpPr>
          <xdr:cNvPr id="41" name="Text Box 41"/>
          <xdr:cNvSpPr txBox="1">
            <a:spLocks noChangeArrowheads="1"/>
          </xdr:cNvSpPr>
        </xdr:nvSpPr>
        <xdr:spPr>
          <a:xfrm>
            <a:off x="5815" y="6332"/>
            <a:ext cx="465" cy="4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R
</a:t>
            </a:r>
          </a:p>
        </xdr:txBody>
      </xdr:sp>
    </xdr:grpSp>
    <xdr:clientData/>
  </xdr:twoCellAnchor>
  <xdr:twoCellAnchor>
    <xdr:from>
      <xdr:col>2</xdr:col>
      <xdr:colOff>657225</xdr:colOff>
      <xdr:row>41</xdr:row>
      <xdr:rowOff>66675</xdr:rowOff>
    </xdr:from>
    <xdr:to>
      <xdr:col>4</xdr:col>
      <xdr:colOff>0</xdr:colOff>
      <xdr:row>44</xdr:row>
      <xdr:rowOff>114300</xdr:rowOff>
    </xdr:to>
    <xdr:grpSp>
      <xdr:nvGrpSpPr>
        <xdr:cNvPr id="42" name="Group 42"/>
        <xdr:cNvGrpSpPr>
          <a:grpSpLocks/>
        </xdr:cNvGrpSpPr>
      </xdr:nvGrpSpPr>
      <xdr:grpSpPr>
        <a:xfrm>
          <a:off x="2181225" y="6705600"/>
          <a:ext cx="866775" cy="533400"/>
          <a:chOff x="8658" y="7438"/>
          <a:chExt cx="1368" cy="835"/>
        </a:xfrm>
        <a:solidFill>
          <a:srgbClr val="FFFFFF"/>
        </a:solidFill>
      </xdr:grpSpPr>
      <xdr:sp>
        <xdr:nvSpPr>
          <xdr:cNvPr id="45" name="Oval 45"/>
          <xdr:cNvSpPr>
            <a:spLocks/>
          </xdr:cNvSpPr>
        </xdr:nvSpPr>
        <xdr:spPr>
          <a:xfrm>
            <a:off x="9912" y="7795"/>
            <a:ext cx="114" cy="114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" name="Group 46"/>
          <xdr:cNvGrpSpPr>
            <a:grpSpLocks/>
          </xdr:cNvGrpSpPr>
        </xdr:nvGrpSpPr>
        <xdr:grpSpPr>
          <a:xfrm>
            <a:off x="9339" y="7458"/>
            <a:ext cx="369" cy="236"/>
            <a:chOff x="9258" y="7567"/>
            <a:chExt cx="369" cy="236"/>
          </a:xfrm>
          <a:solidFill>
            <a:srgbClr val="FFFFFF"/>
          </a:solidFill>
        </xdr:grpSpPr>
      </xdr:grpSp>
    </xdr:grpSp>
    <xdr:clientData/>
  </xdr:twoCellAnchor>
  <xdr:twoCellAnchor>
    <xdr:from>
      <xdr:col>1</xdr:col>
      <xdr:colOff>228600</xdr:colOff>
      <xdr:row>49</xdr:row>
      <xdr:rowOff>104775</xdr:rowOff>
    </xdr:from>
    <xdr:to>
      <xdr:col>3</xdr:col>
      <xdr:colOff>333375</xdr:colOff>
      <xdr:row>52</xdr:row>
      <xdr:rowOff>85725</xdr:rowOff>
    </xdr:to>
    <xdr:grpSp>
      <xdr:nvGrpSpPr>
        <xdr:cNvPr id="53" name="Group 77"/>
        <xdr:cNvGrpSpPr>
          <a:grpSpLocks/>
        </xdr:cNvGrpSpPr>
      </xdr:nvGrpSpPr>
      <xdr:grpSpPr>
        <a:xfrm>
          <a:off x="990600" y="8039100"/>
          <a:ext cx="1628775" cy="466725"/>
          <a:chOff x="675" y="835"/>
          <a:chExt cx="171" cy="49"/>
        </a:xfrm>
        <a:solidFill>
          <a:srgbClr val="FFFFFF"/>
        </a:solidFill>
      </xdr:grpSpPr>
      <xdr:sp>
        <xdr:nvSpPr>
          <xdr:cNvPr id="54" name="Rectangle 54"/>
          <xdr:cNvSpPr>
            <a:spLocks/>
          </xdr:cNvSpPr>
        </xdr:nvSpPr>
        <xdr:spPr>
          <a:xfrm>
            <a:off x="686" y="869"/>
            <a:ext cx="152" cy="4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" name="Group 56"/>
          <xdr:cNvGrpSpPr>
            <a:grpSpLocks/>
          </xdr:cNvGrpSpPr>
        </xdr:nvGrpSpPr>
        <xdr:grpSpPr>
          <a:xfrm>
            <a:off x="831" y="846"/>
            <a:ext cx="15" cy="35"/>
            <a:chOff x="4905" y="3173"/>
            <a:chExt cx="225" cy="521"/>
          </a:xfrm>
          <a:solidFill>
            <a:srgbClr val="FFFFFF"/>
          </a:solidFill>
        </xdr:grpSpPr>
      </xdr:grpSp>
      <xdr:grpSp>
        <xdr:nvGrpSpPr>
          <xdr:cNvPr id="59" name="Group 59"/>
          <xdr:cNvGrpSpPr>
            <a:grpSpLocks/>
          </xdr:cNvGrpSpPr>
        </xdr:nvGrpSpPr>
        <xdr:grpSpPr>
          <a:xfrm>
            <a:off x="675" y="839"/>
            <a:ext cx="23" cy="44"/>
            <a:chOff x="2529" y="3065"/>
            <a:chExt cx="345" cy="671"/>
          </a:xfrm>
          <a:solidFill>
            <a:srgbClr val="FFFFFF"/>
          </a:solidFill>
        </xdr:grpSpPr>
      </xdr:grpSp>
      <xdr:sp>
        <xdr:nvSpPr>
          <xdr:cNvPr id="62" name="Text Box 73"/>
          <xdr:cNvSpPr txBox="1">
            <a:spLocks noChangeArrowheads="1"/>
          </xdr:cNvSpPr>
        </xdr:nvSpPr>
        <xdr:spPr>
          <a:xfrm>
            <a:off x="686" y="83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100 kp
</a:t>
            </a:r>
          </a:p>
        </xdr:txBody>
      </xdr:sp>
      <xdr:sp>
        <xdr:nvSpPr>
          <xdr:cNvPr id="63" name="Text Box 74"/>
          <xdr:cNvSpPr txBox="1">
            <a:spLocks noChangeArrowheads="1"/>
          </xdr:cNvSpPr>
        </xdr:nvSpPr>
        <xdr:spPr>
          <a:xfrm>
            <a:off x="797" y="839"/>
            <a:ext cx="4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 kp
</a:t>
            </a:r>
          </a:p>
        </xdr:txBody>
      </xdr:sp>
    </xdr:grpSp>
    <xdr:clientData/>
  </xdr:twoCellAnchor>
  <xdr:twoCellAnchor>
    <xdr:from>
      <xdr:col>4</xdr:col>
      <xdr:colOff>352425</xdr:colOff>
      <xdr:row>49</xdr:row>
      <xdr:rowOff>66675</xdr:rowOff>
    </xdr:from>
    <xdr:to>
      <xdr:col>6</xdr:col>
      <xdr:colOff>38100</xdr:colOff>
      <xdr:row>52</xdr:row>
      <xdr:rowOff>114300</xdr:rowOff>
    </xdr:to>
    <xdr:grpSp>
      <xdr:nvGrpSpPr>
        <xdr:cNvPr id="64" name="Group 78"/>
        <xdr:cNvGrpSpPr>
          <a:grpSpLocks/>
        </xdr:cNvGrpSpPr>
      </xdr:nvGrpSpPr>
      <xdr:grpSpPr>
        <a:xfrm>
          <a:off x="3400425" y="8001000"/>
          <a:ext cx="1209675" cy="533400"/>
          <a:chOff x="861" y="843"/>
          <a:chExt cx="127" cy="56"/>
        </a:xfrm>
        <a:solidFill>
          <a:srgbClr val="FFFFFF"/>
        </a:solidFill>
      </xdr:grpSpPr>
      <xdr:sp>
        <xdr:nvSpPr>
          <xdr:cNvPr id="65" name="Line 62"/>
          <xdr:cNvSpPr>
            <a:spLocks/>
          </xdr:cNvSpPr>
        </xdr:nvSpPr>
        <xdr:spPr>
          <a:xfrm>
            <a:off x="869" y="869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4"/>
          <xdr:cNvSpPr>
            <a:spLocks/>
          </xdr:cNvSpPr>
        </xdr:nvSpPr>
        <xdr:spPr>
          <a:xfrm>
            <a:off x="869" y="846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5"/>
          <xdr:cNvSpPr>
            <a:spLocks/>
          </xdr:cNvSpPr>
        </xdr:nvSpPr>
        <xdr:spPr>
          <a:xfrm>
            <a:off x="945" y="846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66"/>
          <xdr:cNvSpPr txBox="1">
            <a:spLocks noChangeArrowheads="1"/>
          </xdr:cNvSpPr>
        </xdr:nvSpPr>
        <xdr:spPr>
          <a:xfrm>
            <a:off x="861" y="843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1000 N
</a:t>
            </a:r>
          </a:p>
        </xdr:txBody>
      </xdr:sp>
      <xdr:sp>
        <xdr:nvSpPr>
          <xdr:cNvPr id="70" name="Text Box 67"/>
          <xdr:cNvSpPr txBox="1">
            <a:spLocks noChangeArrowheads="1"/>
          </xdr:cNvSpPr>
        </xdr:nvSpPr>
        <xdr:spPr>
          <a:xfrm>
            <a:off x="942" y="843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500 N
</a:t>
            </a:r>
          </a:p>
        </xdr:txBody>
      </xdr:sp>
      <xdr:sp>
        <xdr:nvSpPr>
          <xdr:cNvPr id="71" name="Line 68"/>
          <xdr:cNvSpPr>
            <a:spLocks/>
          </xdr:cNvSpPr>
        </xdr:nvSpPr>
        <xdr:spPr>
          <a:xfrm>
            <a:off x="869" y="891"/>
            <a:ext cx="3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69"/>
          <xdr:cNvSpPr>
            <a:spLocks/>
          </xdr:cNvSpPr>
        </xdr:nvSpPr>
        <xdr:spPr>
          <a:xfrm>
            <a:off x="907" y="891"/>
            <a:ext cx="3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0"/>
          <xdr:cNvSpPr>
            <a:spLocks/>
          </xdr:cNvSpPr>
        </xdr:nvSpPr>
        <xdr:spPr>
          <a:xfrm>
            <a:off x="869" y="88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1"/>
          <xdr:cNvSpPr>
            <a:spLocks/>
          </xdr:cNvSpPr>
        </xdr:nvSpPr>
        <xdr:spPr>
          <a:xfrm>
            <a:off x="907" y="88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2"/>
          <xdr:cNvSpPr>
            <a:spLocks/>
          </xdr:cNvSpPr>
        </xdr:nvSpPr>
        <xdr:spPr>
          <a:xfrm flipH="1">
            <a:off x="945" y="88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75"/>
          <xdr:cNvSpPr txBox="1">
            <a:spLocks noChangeArrowheads="1"/>
          </xdr:cNvSpPr>
        </xdr:nvSpPr>
        <xdr:spPr>
          <a:xfrm>
            <a:off x="865" y="876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 m
</a:t>
            </a:r>
          </a:p>
        </xdr:txBody>
      </xdr:sp>
      <xdr:sp>
        <xdr:nvSpPr>
          <xdr:cNvPr id="77" name="Text Box 76"/>
          <xdr:cNvSpPr txBox="1">
            <a:spLocks noChangeArrowheads="1"/>
          </xdr:cNvSpPr>
        </xdr:nvSpPr>
        <xdr:spPr>
          <a:xfrm>
            <a:off x="907" y="876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 m
</a:t>
            </a:r>
          </a:p>
        </xdr:txBody>
      </xdr:sp>
    </xdr:grpSp>
    <xdr:clientData/>
  </xdr:twoCellAnchor>
  <xdr:twoCellAnchor>
    <xdr:from>
      <xdr:col>6</xdr:col>
      <xdr:colOff>361950</xdr:colOff>
      <xdr:row>49</xdr:row>
      <xdr:rowOff>114300</xdr:rowOff>
    </xdr:from>
    <xdr:to>
      <xdr:col>8</xdr:col>
      <xdr:colOff>285750</xdr:colOff>
      <xdr:row>52</xdr:row>
      <xdr:rowOff>57150</xdr:rowOff>
    </xdr:to>
    <xdr:grpSp>
      <xdr:nvGrpSpPr>
        <xdr:cNvPr id="78" name="Group 79"/>
        <xdr:cNvGrpSpPr>
          <a:grpSpLocks/>
        </xdr:cNvGrpSpPr>
      </xdr:nvGrpSpPr>
      <xdr:grpSpPr>
        <a:xfrm>
          <a:off x="4933950" y="8048625"/>
          <a:ext cx="1447800" cy="428625"/>
          <a:chOff x="2056" y="5459"/>
          <a:chExt cx="2280" cy="671"/>
        </a:xfrm>
        <a:solidFill>
          <a:srgbClr val="FFFFFF"/>
        </a:solidFill>
      </xdr:grpSpPr>
      <xdr:sp>
        <xdr:nvSpPr>
          <xdr:cNvPr id="79" name="Line 80"/>
          <xdr:cNvSpPr>
            <a:spLocks/>
          </xdr:cNvSpPr>
        </xdr:nvSpPr>
        <xdr:spPr>
          <a:xfrm>
            <a:off x="2056" y="5959"/>
            <a:ext cx="22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Box 84"/>
          <xdr:cNvSpPr txBox="1">
            <a:spLocks noChangeArrowheads="1"/>
          </xdr:cNvSpPr>
        </xdr:nvSpPr>
        <xdr:spPr>
          <a:xfrm>
            <a:off x="3361" y="551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2
</a:t>
            </a:r>
          </a:p>
        </xdr:txBody>
      </xdr:sp>
      <xdr:sp>
        <xdr:nvSpPr>
          <xdr:cNvPr id="84" name="Text Box 85"/>
          <xdr:cNvSpPr txBox="1">
            <a:spLocks noChangeArrowheads="1"/>
          </xdr:cNvSpPr>
        </xdr:nvSpPr>
        <xdr:spPr>
          <a:xfrm>
            <a:off x="2446" y="545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1
</a:t>
            </a:r>
          </a:p>
        </xdr:txBody>
      </xdr:sp>
    </xdr:grpSp>
    <xdr:clientData/>
  </xdr:twoCellAnchor>
  <xdr:twoCellAnchor>
    <xdr:from>
      <xdr:col>4</xdr:col>
      <xdr:colOff>209550</xdr:colOff>
      <xdr:row>76</xdr:row>
      <xdr:rowOff>57150</xdr:rowOff>
    </xdr:from>
    <xdr:to>
      <xdr:col>5</xdr:col>
      <xdr:colOff>647700</xdr:colOff>
      <xdr:row>79</xdr:row>
      <xdr:rowOff>104775</xdr:rowOff>
    </xdr:to>
    <xdr:grpSp>
      <xdr:nvGrpSpPr>
        <xdr:cNvPr id="85" name="Group 143"/>
        <xdr:cNvGrpSpPr>
          <a:grpSpLocks/>
        </xdr:cNvGrpSpPr>
      </xdr:nvGrpSpPr>
      <xdr:grpSpPr>
        <a:xfrm>
          <a:off x="3257550" y="12592050"/>
          <a:ext cx="1200150" cy="533400"/>
          <a:chOff x="850" y="1327"/>
          <a:chExt cx="126" cy="56"/>
        </a:xfrm>
        <a:solidFill>
          <a:srgbClr val="FFFFFF"/>
        </a:solidFill>
      </xdr:grpSpPr>
      <xdr:sp>
        <xdr:nvSpPr>
          <xdr:cNvPr id="86" name="Line 124"/>
          <xdr:cNvSpPr>
            <a:spLocks/>
          </xdr:cNvSpPr>
        </xdr:nvSpPr>
        <xdr:spPr>
          <a:xfrm>
            <a:off x="858" y="1353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26"/>
          <xdr:cNvSpPr>
            <a:spLocks/>
          </xdr:cNvSpPr>
        </xdr:nvSpPr>
        <xdr:spPr>
          <a:xfrm>
            <a:off x="858" y="1330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27"/>
          <xdr:cNvSpPr>
            <a:spLocks/>
          </xdr:cNvSpPr>
        </xdr:nvSpPr>
        <xdr:spPr>
          <a:xfrm>
            <a:off x="934" y="1330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128"/>
          <xdr:cNvSpPr txBox="1">
            <a:spLocks noChangeArrowheads="1"/>
          </xdr:cNvSpPr>
        </xdr:nvSpPr>
        <xdr:spPr>
          <a:xfrm>
            <a:off x="850" y="1327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500 N
</a:t>
            </a:r>
          </a:p>
        </xdr:txBody>
      </xdr:sp>
      <xdr:sp>
        <xdr:nvSpPr>
          <xdr:cNvPr id="91" name="Text Box 129"/>
          <xdr:cNvSpPr txBox="1">
            <a:spLocks noChangeArrowheads="1"/>
          </xdr:cNvSpPr>
        </xdr:nvSpPr>
        <xdr:spPr>
          <a:xfrm>
            <a:off x="930" y="1327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500 N
</a:t>
            </a:r>
          </a:p>
        </xdr:txBody>
      </xdr:sp>
      <xdr:sp>
        <xdr:nvSpPr>
          <xdr:cNvPr id="92" name="Line 130"/>
          <xdr:cNvSpPr>
            <a:spLocks/>
          </xdr:cNvSpPr>
        </xdr:nvSpPr>
        <xdr:spPr>
          <a:xfrm flipV="1">
            <a:off x="858" y="1375"/>
            <a:ext cx="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31"/>
          <xdr:cNvSpPr>
            <a:spLocks/>
          </xdr:cNvSpPr>
        </xdr:nvSpPr>
        <xdr:spPr>
          <a:xfrm flipV="1">
            <a:off x="877" y="1375"/>
            <a:ext cx="5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32"/>
          <xdr:cNvSpPr>
            <a:spLocks/>
          </xdr:cNvSpPr>
        </xdr:nvSpPr>
        <xdr:spPr>
          <a:xfrm>
            <a:off x="858" y="136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33"/>
          <xdr:cNvSpPr>
            <a:spLocks/>
          </xdr:cNvSpPr>
        </xdr:nvSpPr>
        <xdr:spPr>
          <a:xfrm>
            <a:off x="877" y="136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34"/>
          <xdr:cNvSpPr>
            <a:spLocks/>
          </xdr:cNvSpPr>
        </xdr:nvSpPr>
        <xdr:spPr>
          <a:xfrm flipH="1">
            <a:off x="935" y="1368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Text Box 137"/>
          <xdr:cNvSpPr txBox="1">
            <a:spLocks noChangeArrowheads="1"/>
          </xdr:cNvSpPr>
        </xdr:nvSpPr>
        <xdr:spPr>
          <a:xfrm>
            <a:off x="852" y="1357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 m
</a:t>
            </a:r>
          </a:p>
        </xdr:txBody>
      </xdr:sp>
      <xdr:sp>
        <xdr:nvSpPr>
          <xdr:cNvPr id="98" name="Text Box 138"/>
          <xdr:cNvSpPr txBox="1">
            <a:spLocks noChangeArrowheads="1"/>
          </xdr:cNvSpPr>
        </xdr:nvSpPr>
        <xdr:spPr>
          <a:xfrm>
            <a:off x="880" y="1360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 m
</a:t>
            </a:r>
          </a:p>
        </xdr:txBody>
      </xdr:sp>
    </xdr:grpSp>
    <xdr:clientData/>
  </xdr:twoCellAnchor>
  <xdr:twoCellAnchor>
    <xdr:from>
      <xdr:col>1</xdr:col>
      <xdr:colOff>285750</xdr:colOff>
      <xdr:row>76</xdr:row>
      <xdr:rowOff>104775</xdr:rowOff>
    </xdr:from>
    <xdr:to>
      <xdr:col>3</xdr:col>
      <xdr:colOff>361950</xdr:colOff>
      <xdr:row>79</xdr:row>
      <xdr:rowOff>85725</xdr:rowOff>
    </xdr:to>
    <xdr:grpSp>
      <xdr:nvGrpSpPr>
        <xdr:cNvPr id="99" name="Group 142"/>
        <xdr:cNvGrpSpPr>
          <a:grpSpLocks/>
        </xdr:cNvGrpSpPr>
      </xdr:nvGrpSpPr>
      <xdr:grpSpPr>
        <a:xfrm>
          <a:off x="1047750" y="12639675"/>
          <a:ext cx="1600200" cy="466725"/>
          <a:chOff x="667" y="1319"/>
          <a:chExt cx="168" cy="49"/>
        </a:xfrm>
        <a:solidFill>
          <a:srgbClr val="FFFFFF"/>
        </a:solidFill>
      </xdr:grpSpPr>
      <xdr:sp>
        <xdr:nvSpPr>
          <xdr:cNvPr id="100" name="Rectangle 119"/>
          <xdr:cNvSpPr>
            <a:spLocks/>
          </xdr:cNvSpPr>
        </xdr:nvSpPr>
        <xdr:spPr>
          <a:xfrm>
            <a:off x="675" y="1353"/>
            <a:ext cx="152" cy="4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2" name="Group 121"/>
          <xdr:cNvGrpSpPr>
            <a:grpSpLocks/>
          </xdr:cNvGrpSpPr>
        </xdr:nvGrpSpPr>
        <xdr:grpSpPr>
          <a:xfrm>
            <a:off x="820" y="1330"/>
            <a:ext cx="15" cy="35"/>
            <a:chOff x="4905" y="3173"/>
            <a:chExt cx="225" cy="521"/>
          </a:xfrm>
          <a:solidFill>
            <a:srgbClr val="FFFFFF"/>
          </a:solidFill>
        </xdr:grpSpPr>
      </xdr:grpSp>
      <xdr:sp>
        <xdr:nvSpPr>
          <xdr:cNvPr id="105" name="Text Box 135"/>
          <xdr:cNvSpPr txBox="1">
            <a:spLocks noChangeArrowheads="1"/>
          </xdr:cNvSpPr>
        </xdr:nvSpPr>
        <xdr:spPr>
          <a:xfrm>
            <a:off x="675" y="1319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 kp
</a:t>
            </a:r>
          </a:p>
        </xdr:txBody>
      </xdr:sp>
      <xdr:sp>
        <xdr:nvSpPr>
          <xdr:cNvPr id="106" name="Text Box 136"/>
          <xdr:cNvSpPr txBox="1">
            <a:spLocks noChangeArrowheads="1"/>
          </xdr:cNvSpPr>
        </xdr:nvSpPr>
        <xdr:spPr>
          <a:xfrm>
            <a:off x="785" y="1323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 kp
</a:t>
            </a:r>
          </a:p>
        </xdr:txBody>
      </xdr:sp>
      <xdr:grpSp>
        <xdr:nvGrpSpPr>
          <xdr:cNvPr id="107" name="Group 139"/>
          <xdr:cNvGrpSpPr>
            <a:grpSpLocks/>
          </xdr:cNvGrpSpPr>
        </xdr:nvGrpSpPr>
        <xdr:grpSpPr>
          <a:xfrm flipH="1">
            <a:off x="667" y="1331"/>
            <a:ext cx="15" cy="35"/>
            <a:chOff x="4905" y="3173"/>
            <a:chExt cx="225" cy="521"/>
          </a:xfrm>
          <a:solidFill>
            <a:srgbClr val="FFFFFF"/>
          </a:solidFill>
        </xdr:grpSpPr>
      </xdr:grpSp>
    </xdr:grpSp>
    <xdr:clientData/>
  </xdr:twoCellAnchor>
  <xdr:twoCellAnchor>
    <xdr:from>
      <xdr:col>6</xdr:col>
      <xdr:colOff>361950</xdr:colOff>
      <xdr:row>58</xdr:row>
      <xdr:rowOff>114300</xdr:rowOff>
    </xdr:from>
    <xdr:to>
      <xdr:col>8</xdr:col>
      <xdr:colOff>285750</xdr:colOff>
      <xdr:row>61</xdr:row>
      <xdr:rowOff>57150</xdr:rowOff>
    </xdr:to>
    <xdr:grpSp>
      <xdr:nvGrpSpPr>
        <xdr:cNvPr id="110" name="Group 144"/>
        <xdr:cNvGrpSpPr>
          <a:grpSpLocks/>
        </xdr:cNvGrpSpPr>
      </xdr:nvGrpSpPr>
      <xdr:grpSpPr>
        <a:xfrm>
          <a:off x="4933950" y="9582150"/>
          <a:ext cx="1447800" cy="428625"/>
          <a:chOff x="2056" y="5459"/>
          <a:chExt cx="2280" cy="671"/>
        </a:xfrm>
        <a:solidFill>
          <a:srgbClr val="FFFFFF"/>
        </a:solidFill>
      </xdr:grpSpPr>
      <xdr:sp>
        <xdr:nvSpPr>
          <xdr:cNvPr id="111" name="Line 145"/>
          <xdr:cNvSpPr>
            <a:spLocks/>
          </xdr:cNvSpPr>
        </xdr:nvSpPr>
        <xdr:spPr>
          <a:xfrm>
            <a:off x="2056" y="5959"/>
            <a:ext cx="22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Text Box 149"/>
          <xdr:cNvSpPr txBox="1">
            <a:spLocks noChangeArrowheads="1"/>
          </xdr:cNvSpPr>
        </xdr:nvSpPr>
        <xdr:spPr>
          <a:xfrm>
            <a:off x="3361" y="551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2
</a:t>
            </a:r>
          </a:p>
        </xdr:txBody>
      </xdr:sp>
      <xdr:sp>
        <xdr:nvSpPr>
          <xdr:cNvPr id="116" name="Text Box 150"/>
          <xdr:cNvSpPr txBox="1">
            <a:spLocks noChangeArrowheads="1"/>
          </xdr:cNvSpPr>
        </xdr:nvSpPr>
        <xdr:spPr>
          <a:xfrm>
            <a:off x="2446" y="545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1
</a:t>
            </a:r>
          </a:p>
        </xdr:txBody>
      </xdr:sp>
    </xdr:grpSp>
    <xdr:clientData/>
  </xdr:twoCellAnchor>
  <xdr:twoCellAnchor>
    <xdr:from>
      <xdr:col>6</xdr:col>
      <xdr:colOff>361950</xdr:colOff>
      <xdr:row>67</xdr:row>
      <xdr:rowOff>114300</xdr:rowOff>
    </xdr:from>
    <xdr:to>
      <xdr:col>8</xdr:col>
      <xdr:colOff>285750</xdr:colOff>
      <xdr:row>70</xdr:row>
      <xdr:rowOff>57150</xdr:rowOff>
    </xdr:to>
    <xdr:grpSp>
      <xdr:nvGrpSpPr>
        <xdr:cNvPr id="117" name="Group 151"/>
        <xdr:cNvGrpSpPr>
          <a:grpSpLocks/>
        </xdr:cNvGrpSpPr>
      </xdr:nvGrpSpPr>
      <xdr:grpSpPr>
        <a:xfrm>
          <a:off x="4933950" y="11115675"/>
          <a:ext cx="1447800" cy="428625"/>
          <a:chOff x="2056" y="5459"/>
          <a:chExt cx="2280" cy="671"/>
        </a:xfrm>
        <a:solidFill>
          <a:srgbClr val="FFFFFF"/>
        </a:solidFill>
      </xdr:grpSpPr>
      <xdr:sp>
        <xdr:nvSpPr>
          <xdr:cNvPr id="118" name="Line 152"/>
          <xdr:cNvSpPr>
            <a:spLocks/>
          </xdr:cNvSpPr>
        </xdr:nvSpPr>
        <xdr:spPr>
          <a:xfrm>
            <a:off x="2056" y="5959"/>
            <a:ext cx="22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Text Box 156"/>
          <xdr:cNvSpPr txBox="1">
            <a:spLocks noChangeArrowheads="1"/>
          </xdr:cNvSpPr>
        </xdr:nvSpPr>
        <xdr:spPr>
          <a:xfrm>
            <a:off x="3361" y="551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2
</a:t>
            </a:r>
          </a:p>
        </xdr:txBody>
      </xdr:sp>
      <xdr:sp>
        <xdr:nvSpPr>
          <xdr:cNvPr id="123" name="Text Box 157"/>
          <xdr:cNvSpPr txBox="1">
            <a:spLocks noChangeArrowheads="1"/>
          </xdr:cNvSpPr>
        </xdr:nvSpPr>
        <xdr:spPr>
          <a:xfrm>
            <a:off x="2446" y="545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1
</a:t>
            </a:r>
          </a:p>
        </xdr:txBody>
      </xdr:sp>
    </xdr:grpSp>
    <xdr:clientData/>
  </xdr:twoCellAnchor>
  <xdr:twoCellAnchor>
    <xdr:from>
      <xdr:col>6</xdr:col>
      <xdr:colOff>361950</xdr:colOff>
      <xdr:row>76</xdr:row>
      <xdr:rowOff>114300</xdr:rowOff>
    </xdr:from>
    <xdr:to>
      <xdr:col>8</xdr:col>
      <xdr:colOff>285750</xdr:colOff>
      <xdr:row>79</xdr:row>
      <xdr:rowOff>57150</xdr:rowOff>
    </xdr:to>
    <xdr:grpSp>
      <xdr:nvGrpSpPr>
        <xdr:cNvPr id="124" name="Group 158"/>
        <xdr:cNvGrpSpPr>
          <a:grpSpLocks/>
        </xdr:cNvGrpSpPr>
      </xdr:nvGrpSpPr>
      <xdr:grpSpPr>
        <a:xfrm>
          <a:off x="4933950" y="12649200"/>
          <a:ext cx="1447800" cy="428625"/>
          <a:chOff x="2056" y="5459"/>
          <a:chExt cx="2280" cy="671"/>
        </a:xfrm>
        <a:solidFill>
          <a:srgbClr val="FFFFFF"/>
        </a:solidFill>
      </xdr:grpSpPr>
      <xdr:sp>
        <xdr:nvSpPr>
          <xdr:cNvPr id="125" name="Line 159"/>
          <xdr:cNvSpPr>
            <a:spLocks/>
          </xdr:cNvSpPr>
        </xdr:nvSpPr>
        <xdr:spPr>
          <a:xfrm>
            <a:off x="2056" y="5959"/>
            <a:ext cx="22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Text Box 163"/>
          <xdr:cNvSpPr txBox="1">
            <a:spLocks noChangeArrowheads="1"/>
          </xdr:cNvSpPr>
        </xdr:nvSpPr>
        <xdr:spPr>
          <a:xfrm>
            <a:off x="3361" y="551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2
</a:t>
            </a:r>
          </a:p>
        </xdr:txBody>
      </xdr:sp>
      <xdr:sp>
        <xdr:nvSpPr>
          <xdr:cNvPr id="130" name="Text Box 164"/>
          <xdr:cNvSpPr txBox="1">
            <a:spLocks noChangeArrowheads="1"/>
          </xdr:cNvSpPr>
        </xdr:nvSpPr>
        <xdr:spPr>
          <a:xfrm>
            <a:off x="2446" y="5459"/>
            <a:ext cx="570" cy="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 1
</a:t>
            </a:r>
          </a:p>
        </xdr:txBody>
      </xdr:sp>
    </xdr:grpSp>
    <xdr:clientData/>
  </xdr:twoCellAnchor>
  <xdr:twoCellAnchor>
    <xdr:from>
      <xdr:col>4</xdr:col>
      <xdr:colOff>323850</xdr:colOff>
      <xdr:row>67</xdr:row>
      <xdr:rowOff>47625</xdr:rowOff>
    </xdr:from>
    <xdr:to>
      <xdr:col>5</xdr:col>
      <xdr:colOff>752475</xdr:colOff>
      <xdr:row>70</xdr:row>
      <xdr:rowOff>95250</xdr:rowOff>
    </xdr:to>
    <xdr:grpSp>
      <xdr:nvGrpSpPr>
        <xdr:cNvPr id="131" name="Group 190"/>
        <xdr:cNvGrpSpPr>
          <a:grpSpLocks/>
        </xdr:cNvGrpSpPr>
      </xdr:nvGrpSpPr>
      <xdr:grpSpPr>
        <a:xfrm>
          <a:off x="3371850" y="11049000"/>
          <a:ext cx="1190625" cy="533400"/>
          <a:chOff x="946" y="1169"/>
          <a:chExt cx="125" cy="56"/>
        </a:xfrm>
        <a:solidFill>
          <a:srgbClr val="FFFFFF"/>
        </a:solidFill>
      </xdr:grpSpPr>
      <xdr:sp>
        <xdr:nvSpPr>
          <xdr:cNvPr id="132" name="Line 171"/>
          <xdr:cNvSpPr>
            <a:spLocks/>
          </xdr:cNvSpPr>
        </xdr:nvSpPr>
        <xdr:spPr>
          <a:xfrm>
            <a:off x="954" y="1195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73"/>
          <xdr:cNvSpPr>
            <a:spLocks/>
          </xdr:cNvSpPr>
        </xdr:nvSpPr>
        <xdr:spPr>
          <a:xfrm>
            <a:off x="954" y="1172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74"/>
          <xdr:cNvSpPr>
            <a:spLocks/>
          </xdr:cNvSpPr>
        </xdr:nvSpPr>
        <xdr:spPr>
          <a:xfrm>
            <a:off x="1030" y="1172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Text Box 175"/>
          <xdr:cNvSpPr txBox="1">
            <a:spLocks noChangeArrowheads="1"/>
          </xdr:cNvSpPr>
        </xdr:nvSpPr>
        <xdr:spPr>
          <a:xfrm>
            <a:off x="946" y="1169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500 N
</a:t>
            </a:r>
          </a:p>
        </xdr:txBody>
      </xdr:sp>
      <xdr:sp>
        <xdr:nvSpPr>
          <xdr:cNvPr id="137" name="Text Box 176"/>
          <xdr:cNvSpPr txBox="1">
            <a:spLocks noChangeArrowheads="1"/>
          </xdr:cNvSpPr>
        </xdr:nvSpPr>
        <xdr:spPr>
          <a:xfrm>
            <a:off x="1025" y="1169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500 N
</a:t>
            </a:r>
          </a:p>
        </xdr:txBody>
      </xdr:sp>
      <xdr:sp>
        <xdr:nvSpPr>
          <xdr:cNvPr id="138" name="Line 177"/>
          <xdr:cNvSpPr>
            <a:spLocks/>
          </xdr:cNvSpPr>
        </xdr:nvSpPr>
        <xdr:spPr>
          <a:xfrm>
            <a:off x="954" y="1217"/>
            <a:ext cx="3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78"/>
          <xdr:cNvSpPr>
            <a:spLocks/>
          </xdr:cNvSpPr>
        </xdr:nvSpPr>
        <xdr:spPr>
          <a:xfrm>
            <a:off x="992" y="1217"/>
            <a:ext cx="3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79"/>
          <xdr:cNvSpPr>
            <a:spLocks/>
          </xdr:cNvSpPr>
        </xdr:nvSpPr>
        <xdr:spPr>
          <a:xfrm>
            <a:off x="954" y="1210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80"/>
          <xdr:cNvSpPr>
            <a:spLocks/>
          </xdr:cNvSpPr>
        </xdr:nvSpPr>
        <xdr:spPr>
          <a:xfrm>
            <a:off x="992" y="1210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81"/>
          <xdr:cNvSpPr>
            <a:spLocks/>
          </xdr:cNvSpPr>
        </xdr:nvSpPr>
        <xdr:spPr>
          <a:xfrm flipH="1">
            <a:off x="1030" y="1210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184"/>
          <xdr:cNvSpPr txBox="1">
            <a:spLocks noChangeArrowheads="1"/>
          </xdr:cNvSpPr>
        </xdr:nvSpPr>
        <xdr:spPr>
          <a:xfrm>
            <a:off x="958" y="1202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 m
</a:t>
            </a:r>
          </a:p>
        </xdr:txBody>
      </xdr:sp>
      <xdr:sp>
        <xdr:nvSpPr>
          <xdr:cNvPr id="144" name="Text Box 185"/>
          <xdr:cNvSpPr txBox="1">
            <a:spLocks noChangeArrowheads="1"/>
          </xdr:cNvSpPr>
        </xdr:nvSpPr>
        <xdr:spPr>
          <a:xfrm>
            <a:off x="993" y="1202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 m
</a:t>
            </a:r>
          </a:p>
        </xdr:txBody>
      </xdr:sp>
    </xdr:grpSp>
    <xdr:clientData/>
  </xdr:twoCellAnchor>
  <xdr:twoCellAnchor>
    <xdr:from>
      <xdr:col>1</xdr:col>
      <xdr:colOff>314325</xdr:colOff>
      <xdr:row>67</xdr:row>
      <xdr:rowOff>114300</xdr:rowOff>
    </xdr:from>
    <xdr:to>
      <xdr:col>3</xdr:col>
      <xdr:colOff>390525</xdr:colOff>
      <xdr:row>70</xdr:row>
      <xdr:rowOff>95250</xdr:rowOff>
    </xdr:to>
    <xdr:grpSp>
      <xdr:nvGrpSpPr>
        <xdr:cNvPr id="145" name="Group 189"/>
        <xdr:cNvGrpSpPr>
          <a:grpSpLocks/>
        </xdr:cNvGrpSpPr>
      </xdr:nvGrpSpPr>
      <xdr:grpSpPr>
        <a:xfrm>
          <a:off x="1076325" y="11115675"/>
          <a:ext cx="1600200" cy="466725"/>
          <a:chOff x="763" y="1161"/>
          <a:chExt cx="168" cy="49"/>
        </a:xfrm>
        <a:solidFill>
          <a:srgbClr val="FFFFFF"/>
        </a:solidFill>
      </xdr:grpSpPr>
      <xdr:sp>
        <xdr:nvSpPr>
          <xdr:cNvPr id="146" name="Rectangle 166"/>
          <xdr:cNvSpPr>
            <a:spLocks/>
          </xdr:cNvSpPr>
        </xdr:nvSpPr>
        <xdr:spPr>
          <a:xfrm>
            <a:off x="771" y="1195"/>
            <a:ext cx="152" cy="4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8" name="Group 168"/>
          <xdr:cNvGrpSpPr>
            <a:grpSpLocks/>
          </xdr:cNvGrpSpPr>
        </xdr:nvGrpSpPr>
        <xdr:grpSpPr>
          <a:xfrm>
            <a:off x="916" y="1172"/>
            <a:ext cx="15" cy="35"/>
            <a:chOff x="4905" y="3173"/>
            <a:chExt cx="225" cy="521"/>
          </a:xfrm>
          <a:solidFill>
            <a:srgbClr val="FFFFFF"/>
          </a:solidFill>
        </xdr:grpSpPr>
      </xdr:grpSp>
      <xdr:sp>
        <xdr:nvSpPr>
          <xdr:cNvPr id="151" name="Text Box 182"/>
          <xdr:cNvSpPr txBox="1">
            <a:spLocks noChangeArrowheads="1"/>
          </xdr:cNvSpPr>
        </xdr:nvSpPr>
        <xdr:spPr>
          <a:xfrm>
            <a:off x="771" y="1161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 kp
</a:t>
            </a:r>
          </a:p>
        </xdr:txBody>
      </xdr:sp>
      <xdr:sp>
        <xdr:nvSpPr>
          <xdr:cNvPr id="152" name="Text Box 183"/>
          <xdr:cNvSpPr txBox="1">
            <a:spLocks noChangeArrowheads="1"/>
          </xdr:cNvSpPr>
        </xdr:nvSpPr>
        <xdr:spPr>
          <a:xfrm>
            <a:off x="881" y="1165"/>
            <a:ext cx="4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50 kp
</a:t>
            </a:r>
          </a:p>
        </xdr:txBody>
      </xdr:sp>
      <xdr:grpSp>
        <xdr:nvGrpSpPr>
          <xdr:cNvPr id="153" name="Group 186"/>
          <xdr:cNvGrpSpPr>
            <a:grpSpLocks/>
          </xdr:cNvGrpSpPr>
        </xdr:nvGrpSpPr>
        <xdr:grpSpPr>
          <a:xfrm flipH="1">
            <a:off x="763" y="1172"/>
            <a:ext cx="15" cy="34"/>
            <a:chOff x="4905" y="3173"/>
            <a:chExt cx="225" cy="521"/>
          </a:xfrm>
          <a:solidFill>
            <a:srgbClr val="FFFFFF"/>
          </a:solidFill>
        </xdr:grpSpPr>
      </xdr:grpSp>
    </xdr:grpSp>
    <xdr:clientData/>
  </xdr:twoCellAnchor>
  <xdr:twoCellAnchor>
    <xdr:from>
      <xdr:col>1</xdr:col>
      <xdr:colOff>238125</xdr:colOff>
      <xdr:row>58</xdr:row>
      <xdr:rowOff>85725</xdr:rowOff>
    </xdr:from>
    <xdr:to>
      <xdr:col>3</xdr:col>
      <xdr:colOff>342900</xdr:colOff>
      <xdr:row>61</xdr:row>
      <xdr:rowOff>66675</xdr:rowOff>
    </xdr:to>
    <xdr:grpSp>
      <xdr:nvGrpSpPr>
        <xdr:cNvPr id="156" name="Group 215"/>
        <xdr:cNvGrpSpPr>
          <a:grpSpLocks/>
        </xdr:cNvGrpSpPr>
      </xdr:nvGrpSpPr>
      <xdr:grpSpPr>
        <a:xfrm>
          <a:off x="1000125" y="9553575"/>
          <a:ext cx="1628775" cy="466725"/>
          <a:chOff x="738" y="996"/>
          <a:chExt cx="171" cy="49"/>
        </a:xfrm>
        <a:solidFill>
          <a:srgbClr val="FFFFFF"/>
        </a:solidFill>
      </xdr:grpSpPr>
      <xdr:sp>
        <xdr:nvSpPr>
          <xdr:cNvPr id="157" name="Rectangle 192"/>
          <xdr:cNvSpPr>
            <a:spLocks/>
          </xdr:cNvSpPr>
        </xdr:nvSpPr>
        <xdr:spPr>
          <a:xfrm>
            <a:off x="749" y="1030"/>
            <a:ext cx="152" cy="4"/>
          </a:xfrm>
          <a:prstGeom prst="rect">
            <a:avLst/>
          </a:prstGeom>
          <a:solidFill>
            <a:srgbClr val="CC99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194"/>
          <xdr:cNvGrpSpPr>
            <a:grpSpLocks/>
          </xdr:cNvGrpSpPr>
        </xdr:nvGrpSpPr>
        <xdr:grpSpPr>
          <a:xfrm>
            <a:off x="894" y="1007"/>
            <a:ext cx="15" cy="35"/>
            <a:chOff x="4905" y="3173"/>
            <a:chExt cx="225" cy="521"/>
          </a:xfrm>
          <a:solidFill>
            <a:srgbClr val="FFFFFF"/>
          </a:solidFill>
        </xdr:grpSpPr>
      </xdr:grpSp>
      <xdr:grpSp>
        <xdr:nvGrpSpPr>
          <xdr:cNvPr id="162" name="Group 197"/>
          <xdr:cNvGrpSpPr>
            <a:grpSpLocks/>
          </xdr:cNvGrpSpPr>
        </xdr:nvGrpSpPr>
        <xdr:grpSpPr>
          <a:xfrm>
            <a:off x="738" y="1000"/>
            <a:ext cx="23" cy="45"/>
            <a:chOff x="2529" y="3065"/>
            <a:chExt cx="345" cy="671"/>
          </a:xfrm>
          <a:solidFill>
            <a:srgbClr val="FFFFFF"/>
          </a:solidFill>
        </xdr:grpSpPr>
      </xdr:grpSp>
      <xdr:sp>
        <xdr:nvSpPr>
          <xdr:cNvPr id="165" name="Text Box 211"/>
          <xdr:cNvSpPr txBox="1">
            <a:spLocks noChangeArrowheads="1"/>
          </xdr:cNvSpPr>
        </xdr:nvSpPr>
        <xdr:spPr>
          <a:xfrm>
            <a:off x="749" y="996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90 kp
</a:t>
            </a:r>
          </a:p>
        </xdr:txBody>
      </xdr:sp>
      <xdr:sp>
        <xdr:nvSpPr>
          <xdr:cNvPr id="166" name="Text Box 212"/>
          <xdr:cNvSpPr txBox="1">
            <a:spLocks noChangeArrowheads="1"/>
          </xdr:cNvSpPr>
        </xdr:nvSpPr>
        <xdr:spPr>
          <a:xfrm>
            <a:off x="860" y="1000"/>
            <a:ext cx="4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30 kp
</a:t>
            </a:r>
          </a:p>
        </xdr:txBody>
      </xdr:sp>
    </xdr:grpSp>
    <xdr:clientData/>
  </xdr:twoCellAnchor>
  <xdr:twoCellAnchor>
    <xdr:from>
      <xdr:col>4</xdr:col>
      <xdr:colOff>238125</xdr:colOff>
      <xdr:row>58</xdr:row>
      <xdr:rowOff>66675</xdr:rowOff>
    </xdr:from>
    <xdr:to>
      <xdr:col>5</xdr:col>
      <xdr:colOff>647700</xdr:colOff>
      <xdr:row>61</xdr:row>
      <xdr:rowOff>123825</xdr:rowOff>
    </xdr:to>
    <xdr:grpSp>
      <xdr:nvGrpSpPr>
        <xdr:cNvPr id="167" name="Group 216"/>
        <xdr:cNvGrpSpPr>
          <a:grpSpLocks/>
        </xdr:cNvGrpSpPr>
      </xdr:nvGrpSpPr>
      <xdr:grpSpPr>
        <a:xfrm>
          <a:off x="3286125" y="9534525"/>
          <a:ext cx="1171575" cy="542925"/>
          <a:chOff x="925" y="1004"/>
          <a:chExt cx="123" cy="57"/>
        </a:xfrm>
        <a:solidFill>
          <a:srgbClr val="FFFFFF"/>
        </a:solidFill>
      </xdr:grpSpPr>
      <xdr:sp>
        <xdr:nvSpPr>
          <xdr:cNvPr id="168" name="Line 200"/>
          <xdr:cNvSpPr>
            <a:spLocks/>
          </xdr:cNvSpPr>
        </xdr:nvSpPr>
        <xdr:spPr>
          <a:xfrm>
            <a:off x="932" y="1030"/>
            <a:ext cx="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202"/>
          <xdr:cNvSpPr>
            <a:spLocks/>
          </xdr:cNvSpPr>
        </xdr:nvSpPr>
        <xdr:spPr>
          <a:xfrm>
            <a:off x="932" y="1007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03"/>
          <xdr:cNvSpPr>
            <a:spLocks/>
          </xdr:cNvSpPr>
        </xdr:nvSpPr>
        <xdr:spPr>
          <a:xfrm>
            <a:off x="1008" y="1007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204"/>
          <xdr:cNvSpPr txBox="1">
            <a:spLocks noChangeArrowheads="1"/>
          </xdr:cNvSpPr>
        </xdr:nvSpPr>
        <xdr:spPr>
          <a:xfrm>
            <a:off x="925" y="1004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300 N
</a:t>
            </a:r>
          </a:p>
        </xdr:txBody>
      </xdr:sp>
      <xdr:sp>
        <xdr:nvSpPr>
          <xdr:cNvPr id="173" name="Text Box 205"/>
          <xdr:cNvSpPr txBox="1">
            <a:spLocks noChangeArrowheads="1"/>
          </xdr:cNvSpPr>
        </xdr:nvSpPr>
        <xdr:spPr>
          <a:xfrm>
            <a:off x="1002" y="100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300 N
</a:t>
            </a:r>
          </a:p>
        </xdr:txBody>
      </xdr:sp>
      <xdr:sp>
        <xdr:nvSpPr>
          <xdr:cNvPr id="174" name="Line 206"/>
          <xdr:cNvSpPr>
            <a:spLocks/>
          </xdr:cNvSpPr>
        </xdr:nvSpPr>
        <xdr:spPr>
          <a:xfrm>
            <a:off x="932" y="1053"/>
            <a:ext cx="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207"/>
          <xdr:cNvSpPr>
            <a:spLocks/>
          </xdr:cNvSpPr>
        </xdr:nvSpPr>
        <xdr:spPr>
          <a:xfrm>
            <a:off x="951" y="1053"/>
            <a:ext cx="5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08"/>
          <xdr:cNvSpPr>
            <a:spLocks/>
          </xdr:cNvSpPr>
        </xdr:nvSpPr>
        <xdr:spPr>
          <a:xfrm>
            <a:off x="932" y="1046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209"/>
          <xdr:cNvSpPr>
            <a:spLocks/>
          </xdr:cNvSpPr>
        </xdr:nvSpPr>
        <xdr:spPr>
          <a:xfrm>
            <a:off x="951" y="1045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210"/>
          <xdr:cNvSpPr>
            <a:spLocks/>
          </xdr:cNvSpPr>
        </xdr:nvSpPr>
        <xdr:spPr>
          <a:xfrm flipH="1">
            <a:off x="1008" y="1046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Text Box 213"/>
          <xdr:cNvSpPr txBox="1">
            <a:spLocks noChangeArrowheads="1"/>
          </xdr:cNvSpPr>
        </xdr:nvSpPr>
        <xdr:spPr>
          <a:xfrm>
            <a:off x="925" y="103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 m
</a:t>
            </a:r>
          </a:p>
        </xdr:txBody>
      </xdr:sp>
      <xdr:sp>
        <xdr:nvSpPr>
          <xdr:cNvPr id="180" name="Text Box 214"/>
          <xdr:cNvSpPr txBox="1">
            <a:spLocks noChangeArrowheads="1"/>
          </xdr:cNvSpPr>
        </xdr:nvSpPr>
        <xdr:spPr>
          <a:xfrm>
            <a:off x="962" y="1038"/>
            <a:ext cx="4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3 m
</a:t>
            </a:r>
          </a:p>
        </xdr:txBody>
      </xdr:sp>
    </xdr:grpSp>
    <xdr:clientData/>
  </xdr:twoCellAnchor>
  <xdr:twoCellAnchor>
    <xdr:from>
      <xdr:col>1</xdr:col>
      <xdr:colOff>161925</xdr:colOff>
      <xdr:row>88</xdr:row>
      <xdr:rowOff>0</xdr:rowOff>
    </xdr:from>
    <xdr:to>
      <xdr:col>8</xdr:col>
      <xdr:colOff>619125</xdr:colOff>
      <xdr:row>93</xdr:row>
      <xdr:rowOff>114300</xdr:rowOff>
    </xdr:to>
    <xdr:grpSp>
      <xdr:nvGrpSpPr>
        <xdr:cNvPr id="181" name="Group 266"/>
        <xdr:cNvGrpSpPr>
          <a:grpSpLocks/>
        </xdr:cNvGrpSpPr>
      </xdr:nvGrpSpPr>
      <xdr:grpSpPr>
        <a:xfrm>
          <a:off x="923925" y="14554200"/>
          <a:ext cx="5791200" cy="923925"/>
          <a:chOff x="464" y="1563"/>
          <a:chExt cx="608" cy="97"/>
        </a:xfrm>
        <a:solidFill>
          <a:srgbClr val="FFFFFF"/>
        </a:solidFill>
      </xdr:grpSpPr>
      <xdr:grpSp>
        <xdr:nvGrpSpPr>
          <xdr:cNvPr id="182" name="Group 219"/>
          <xdr:cNvGrpSpPr>
            <a:grpSpLocks/>
          </xdr:cNvGrpSpPr>
        </xdr:nvGrpSpPr>
        <xdr:grpSpPr>
          <a:xfrm>
            <a:off x="472" y="1568"/>
            <a:ext cx="570" cy="72"/>
            <a:chOff x="2271" y="2214"/>
            <a:chExt cx="8555" cy="1083"/>
          </a:xfrm>
          <a:solidFill>
            <a:srgbClr val="FFFFFF"/>
          </a:solidFill>
        </xdr:grpSpPr>
        <xdr:sp>
          <xdr:nvSpPr>
            <xdr:cNvPr id="183" name="Rectangle 220"/>
            <xdr:cNvSpPr>
              <a:spLocks/>
            </xdr:cNvSpPr>
          </xdr:nvSpPr>
          <xdr:spPr>
            <a:xfrm>
              <a:off x="2271" y="2727"/>
              <a:ext cx="2280" cy="57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Rectangle 222"/>
            <xdr:cNvSpPr>
              <a:spLocks/>
            </xdr:cNvSpPr>
          </xdr:nvSpPr>
          <xdr:spPr>
            <a:xfrm>
              <a:off x="4551" y="3012"/>
              <a:ext cx="2280" cy="57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Line 223"/>
            <xdr:cNvSpPr>
              <a:spLocks/>
            </xdr:cNvSpPr>
          </xdr:nvSpPr>
          <xdr:spPr>
            <a:xfrm>
              <a:off x="4555" y="2723"/>
              <a:ext cx="0" cy="34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Line 225"/>
            <xdr:cNvSpPr>
              <a:spLocks/>
            </xdr:cNvSpPr>
          </xdr:nvSpPr>
          <xdr:spPr>
            <a:xfrm>
              <a:off x="2271" y="2214"/>
              <a:ext cx="0" cy="5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Rectangle 226"/>
            <xdr:cNvSpPr>
              <a:spLocks/>
            </xdr:cNvSpPr>
          </xdr:nvSpPr>
          <xdr:spPr>
            <a:xfrm>
              <a:off x="5131" y="2616"/>
              <a:ext cx="2280" cy="57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230"/>
            <xdr:cNvSpPr>
              <a:spLocks/>
            </xdr:cNvSpPr>
          </xdr:nvSpPr>
          <xdr:spPr>
            <a:xfrm flipH="1">
              <a:off x="5122" y="2613"/>
              <a:ext cx="0" cy="39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Rectangle 231"/>
            <xdr:cNvSpPr>
              <a:spLocks/>
            </xdr:cNvSpPr>
          </xdr:nvSpPr>
          <xdr:spPr>
            <a:xfrm>
              <a:off x="7406" y="2951"/>
              <a:ext cx="2280" cy="57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232"/>
            <xdr:cNvSpPr>
              <a:spLocks/>
            </xdr:cNvSpPr>
          </xdr:nvSpPr>
          <xdr:spPr>
            <a:xfrm>
              <a:off x="7402" y="2613"/>
              <a:ext cx="0" cy="39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Rectangle 233"/>
            <xdr:cNvSpPr>
              <a:spLocks/>
            </xdr:cNvSpPr>
          </xdr:nvSpPr>
          <xdr:spPr>
            <a:xfrm>
              <a:off x="8546" y="2495"/>
              <a:ext cx="2280" cy="57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234"/>
            <xdr:cNvSpPr>
              <a:spLocks/>
            </xdr:cNvSpPr>
          </xdr:nvSpPr>
          <xdr:spPr>
            <a:xfrm flipH="1">
              <a:off x="9111" y="2556"/>
              <a:ext cx="0" cy="39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235"/>
            <xdr:cNvSpPr>
              <a:spLocks/>
            </xdr:cNvSpPr>
          </xdr:nvSpPr>
          <xdr:spPr>
            <a:xfrm>
              <a:off x="10822" y="2271"/>
              <a:ext cx="0" cy="513"/>
            </a:xfrm>
            <a:prstGeom prst="line">
              <a:avLst/>
            </a:prstGeom>
            <a:noFill/>
            <a:ln w="6350" cmpd="sng">
              <a:solidFill>
                <a:srgbClr val="FF00F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9" name="Text Box 236"/>
          <xdr:cNvSpPr txBox="1">
            <a:spLocks noChangeArrowheads="1"/>
          </xdr:cNvSpPr>
        </xdr:nvSpPr>
        <xdr:spPr>
          <a:xfrm>
            <a:off x="464" y="1564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 =  x   N
</a:t>
            </a:r>
          </a:p>
        </xdr:txBody>
      </xdr:sp>
      <xdr:sp>
        <xdr:nvSpPr>
          <xdr:cNvPr id="200" name="Text Box 237"/>
          <xdr:cNvSpPr txBox="1">
            <a:spLocks noChangeArrowheads="1"/>
          </xdr:cNvSpPr>
        </xdr:nvSpPr>
        <xdr:spPr>
          <a:xfrm>
            <a:off x="1004" y="1614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 = ___ N
</a:t>
            </a:r>
          </a:p>
        </xdr:txBody>
      </xdr:sp>
      <xdr:grpSp>
        <xdr:nvGrpSpPr>
          <xdr:cNvPr id="201" name="Group 238"/>
          <xdr:cNvGrpSpPr>
            <a:grpSpLocks/>
          </xdr:cNvGrpSpPr>
        </xdr:nvGrpSpPr>
        <xdr:grpSpPr>
          <a:xfrm>
            <a:off x="464" y="1644"/>
            <a:ext cx="585" cy="16"/>
            <a:chOff x="2157" y="3354"/>
            <a:chExt cx="8778" cy="239"/>
          </a:xfrm>
          <a:solidFill>
            <a:srgbClr val="FFFFFF"/>
          </a:solidFill>
        </xdr:grpSpPr>
        <xdr:sp>
          <xdr:nvSpPr>
            <xdr:cNvPr id="202" name="Line 239"/>
            <xdr:cNvSpPr>
              <a:spLocks/>
            </xdr:cNvSpPr>
          </xdr:nvSpPr>
          <xdr:spPr>
            <a:xfrm>
              <a:off x="2157" y="3468"/>
              <a:ext cx="877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" name="Line 240"/>
            <xdr:cNvSpPr>
              <a:spLocks/>
            </xdr:cNvSpPr>
          </xdr:nvSpPr>
          <xdr:spPr>
            <a:xfrm>
              <a:off x="2271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" name="Line 241"/>
            <xdr:cNvSpPr>
              <a:spLocks/>
            </xdr:cNvSpPr>
          </xdr:nvSpPr>
          <xdr:spPr>
            <a:xfrm>
              <a:off x="2844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242"/>
            <xdr:cNvSpPr>
              <a:spLocks/>
            </xdr:cNvSpPr>
          </xdr:nvSpPr>
          <xdr:spPr>
            <a:xfrm>
              <a:off x="3412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243"/>
            <xdr:cNvSpPr>
              <a:spLocks/>
            </xdr:cNvSpPr>
          </xdr:nvSpPr>
          <xdr:spPr>
            <a:xfrm>
              <a:off x="3983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244"/>
            <xdr:cNvSpPr>
              <a:spLocks/>
            </xdr:cNvSpPr>
          </xdr:nvSpPr>
          <xdr:spPr>
            <a:xfrm>
              <a:off x="4553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245"/>
            <xdr:cNvSpPr>
              <a:spLocks/>
            </xdr:cNvSpPr>
          </xdr:nvSpPr>
          <xdr:spPr>
            <a:xfrm>
              <a:off x="5122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246"/>
            <xdr:cNvSpPr>
              <a:spLocks/>
            </xdr:cNvSpPr>
          </xdr:nvSpPr>
          <xdr:spPr>
            <a:xfrm>
              <a:off x="5692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247"/>
            <xdr:cNvSpPr>
              <a:spLocks/>
            </xdr:cNvSpPr>
          </xdr:nvSpPr>
          <xdr:spPr>
            <a:xfrm>
              <a:off x="6263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Line 248"/>
            <xdr:cNvSpPr>
              <a:spLocks/>
            </xdr:cNvSpPr>
          </xdr:nvSpPr>
          <xdr:spPr>
            <a:xfrm>
              <a:off x="6833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Line 249"/>
            <xdr:cNvSpPr>
              <a:spLocks/>
            </xdr:cNvSpPr>
          </xdr:nvSpPr>
          <xdr:spPr>
            <a:xfrm>
              <a:off x="7402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250"/>
            <xdr:cNvSpPr>
              <a:spLocks/>
            </xdr:cNvSpPr>
          </xdr:nvSpPr>
          <xdr:spPr>
            <a:xfrm>
              <a:off x="7970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251"/>
            <xdr:cNvSpPr>
              <a:spLocks/>
            </xdr:cNvSpPr>
          </xdr:nvSpPr>
          <xdr:spPr>
            <a:xfrm>
              <a:off x="8543" y="3365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252"/>
            <xdr:cNvSpPr>
              <a:spLocks/>
            </xdr:cNvSpPr>
          </xdr:nvSpPr>
          <xdr:spPr>
            <a:xfrm>
              <a:off x="9111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253"/>
            <xdr:cNvSpPr>
              <a:spLocks/>
            </xdr:cNvSpPr>
          </xdr:nvSpPr>
          <xdr:spPr>
            <a:xfrm>
              <a:off x="9682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Line 254"/>
            <xdr:cNvSpPr>
              <a:spLocks/>
            </xdr:cNvSpPr>
          </xdr:nvSpPr>
          <xdr:spPr>
            <a:xfrm>
              <a:off x="10250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Line 255"/>
            <xdr:cNvSpPr>
              <a:spLocks/>
            </xdr:cNvSpPr>
          </xdr:nvSpPr>
          <xdr:spPr>
            <a:xfrm>
              <a:off x="10821" y="3354"/>
              <a:ext cx="0" cy="2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9" name="Text Box 256"/>
          <xdr:cNvSpPr txBox="1">
            <a:spLocks noChangeArrowheads="1"/>
          </xdr:cNvSpPr>
        </xdr:nvSpPr>
        <xdr:spPr>
          <a:xfrm>
            <a:off x="618" y="1598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
</a:t>
            </a:r>
          </a:p>
        </xdr:txBody>
      </xdr:sp>
      <xdr:sp>
        <xdr:nvSpPr>
          <xdr:cNvPr id="220" name="Text Box 257"/>
          <xdr:cNvSpPr txBox="1">
            <a:spLocks noChangeArrowheads="1"/>
          </xdr:cNvSpPr>
        </xdr:nvSpPr>
        <xdr:spPr>
          <a:xfrm>
            <a:off x="658" y="1596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
</a:t>
            </a:r>
          </a:p>
        </xdr:txBody>
      </xdr:sp>
      <xdr:sp>
        <xdr:nvSpPr>
          <xdr:cNvPr id="221" name="Text Box 258"/>
          <xdr:cNvSpPr txBox="1">
            <a:spLocks noChangeArrowheads="1"/>
          </xdr:cNvSpPr>
        </xdr:nvSpPr>
        <xdr:spPr>
          <a:xfrm>
            <a:off x="809" y="1594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
</a:t>
            </a:r>
          </a:p>
        </xdr:txBody>
      </xdr:sp>
      <xdr:sp>
        <xdr:nvSpPr>
          <xdr:cNvPr id="222" name="Text Box 259"/>
          <xdr:cNvSpPr txBox="1">
            <a:spLocks noChangeArrowheads="1"/>
          </xdr:cNvSpPr>
        </xdr:nvSpPr>
        <xdr:spPr>
          <a:xfrm>
            <a:off x="922" y="1589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4
</a:t>
            </a:r>
          </a:p>
        </xdr:txBody>
      </xdr:sp>
      <xdr:sp>
        <xdr:nvSpPr>
          <xdr:cNvPr id="223" name="Text Box 260"/>
          <xdr:cNvSpPr txBox="1">
            <a:spLocks noChangeArrowheads="1"/>
          </xdr:cNvSpPr>
        </xdr:nvSpPr>
        <xdr:spPr>
          <a:xfrm>
            <a:off x="496" y="1581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A
</a:t>
            </a:r>
          </a:p>
        </xdr:txBody>
      </xdr:sp>
      <xdr:sp>
        <xdr:nvSpPr>
          <xdr:cNvPr id="224" name="Text Box 261"/>
          <xdr:cNvSpPr txBox="1">
            <a:spLocks noChangeArrowheads="1"/>
          </xdr:cNvSpPr>
        </xdr:nvSpPr>
        <xdr:spPr>
          <a:xfrm>
            <a:off x="689" y="1575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B
</a:t>
            </a:r>
          </a:p>
        </xdr:txBody>
      </xdr:sp>
      <xdr:sp>
        <xdr:nvSpPr>
          <xdr:cNvPr id="225" name="Text Box 262"/>
          <xdr:cNvSpPr txBox="1">
            <a:spLocks noChangeArrowheads="1"/>
          </xdr:cNvSpPr>
        </xdr:nvSpPr>
        <xdr:spPr>
          <a:xfrm>
            <a:off x="761" y="1601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
</a:t>
            </a:r>
          </a:p>
        </xdr:txBody>
      </xdr:sp>
      <xdr:sp>
        <xdr:nvSpPr>
          <xdr:cNvPr id="226" name="Text Box 263"/>
          <xdr:cNvSpPr txBox="1">
            <a:spLocks noChangeArrowheads="1"/>
          </xdr:cNvSpPr>
        </xdr:nvSpPr>
        <xdr:spPr>
          <a:xfrm>
            <a:off x="838" y="1594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
</a:t>
            </a:r>
          </a:p>
        </xdr:txBody>
      </xdr:sp>
      <xdr:sp>
        <xdr:nvSpPr>
          <xdr:cNvPr id="227" name="Text Box 264"/>
          <xdr:cNvSpPr txBox="1">
            <a:spLocks noChangeArrowheads="1"/>
          </xdr:cNvSpPr>
        </xdr:nvSpPr>
        <xdr:spPr>
          <a:xfrm>
            <a:off x="876" y="1563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E
</a:t>
            </a:r>
          </a:p>
        </xdr:txBody>
      </xdr:sp>
      <xdr:sp>
        <xdr:nvSpPr>
          <xdr:cNvPr id="228" name="Text Box 265"/>
          <xdr:cNvSpPr txBox="1">
            <a:spLocks noChangeArrowheads="1"/>
          </xdr:cNvSpPr>
        </xdr:nvSpPr>
        <xdr:spPr>
          <a:xfrm>
            <a:off x="1042" y="1575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
</a:t>
            </a:r>
          </a:p>
        </xdr:txBody>
      </xdr:sp>
    </xdr:grpSp>
    <xdr:clientData/>
  </xdr:twoCellAnchor>
  <xdr:twoCellAnchor editAs="oneCell">
    <xdr:from>
      <xdr:col>3</xdr:col>
      <xdr:colOff>704850</xdr:colOff>
      <xdr:row>20</xdr:row>
      <xdr:rowOff>152400</xdr:rowOff>
    </xdr:from>
    <xdr:to>
      <xdr:col>7</xdr:col>
      <xdr:colOff>9525</xdr:colOff>
      <xdr:row>30</xdr:row>
      <xdr:rowOff>47625</xdr:rowOff>
    </xdr:to>
    <xdr:pic>
      <xdr:nvPicPr>
        <xdr:cNvPr id="229" name="229 Imagen" descr="proyecciones 441x28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90900"/>
          <a:ext cx="23526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119</xdr:row>
      <xdr:rowOff>47625</xdr:rowOff>
    </xdr:from>
    <xdr:to>
      <xdr:col>16</xdr:col>
      <xdr:colOff>304800</xdr:colOff>
      <xdr:row>126</xdr:row>
      <xdr:rowOff>114300</xdr:rowOff>
    </xdr:to>
    <xdr:pic>
      <xdr:nvPicPr>
        <xdr:cNvPr id="230" name="230 Imagen" descr="proyecciones 441x28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9631025"/>
          <a:ext cx="23526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7"/>
  <sheetViews>
    <sheetView showGridLines="0" showRowColHeaders="0" tabSelected="1" zoomScalePageLayoutView="0" workbookViewId="0" topLeftCell="A1">
      <selection activeCell="K15" sqref="K15"/>
    </sheetView>
  </sheetViews>
  <sheetFormatPr defaultColWidth="11.421875" defaultRowHeight="12.75"/>
  <cols>
    <col min="10" max="10" width="2.7109375" style="0" customWidth="1"/>
    <col min="11" max="11" width="22.57421875" style="0" customWidth="1"/>
    <col min="12" max="13" width="11.421875" style="27" hidden="1" customWidth="1"/>
    <col min="14" max="14" width="11.421875" style="28" hidden="1" customWidth="1"/>
    <col min="15" max="15" width="11.421875" style="27" hidden="1" customWidth="1"/>
    <col min="16" max="16" width="11.421875" style="1" hidden="1" customWidth="1"/>
  </cols>
  <sheetData>
    <row r="1" spans="11:14" ht="12.75">
      <c r="K1" s="1"/>
      <c r="N1" s="11"/>
    </row>
    <row r="2" spans="2:14" ht="12.75">
      <c r="B2" s="2" t="s">
        <v>0</v>
      </c>
      <c r="C2" s="3"/>
      <c r="D2" s="2" t="s">
        <v>1</v>
      </c>
      <c r="E2" s="3"/>
      <c r="F2" s="2" t="s">
        <v>2</v>
      </c>
      <c r="G2" s="3"/>
      <c r="H2" s="2" t="s">
        <v>3</v>
      </c>
      <c r="I2" s="4"/>
      <c r="K2" s="5" t="str">
        <f>IF(N2=1,"CORRECTO","INTÉNTALO DE NUEVO")</f>
        <v>INTÉNTALO DE NUEVO</v>
      </c>
      <c r="N2" s="11">
        <f>IF(AND(ISNUMBER(C2),ISTEXT(E2),ISNUMBER(G2)),1,0)</f>
        <v>0</v>
      </c>
    </row>
    <row r="3" spans="11:14" ht="12.75">
      <c r="K3" s="1"/>
      <c r="N3" s="11"/>
    </row>
    <row r="4" spans="4:14" ht="12.75">
      <c r="D4" s="30" t="s">
        <v>4</v>
      </c>
      <c r="E4" s="30"/>
      <c r="F4" s="30" t="s">
        <v>5</v>
      </c>
      <c r="G4" s="30"/>
      <c r="I4" s="2" t="s">
        <v>6</v>
      </c>
      <c r="K4" s="1"/>
      <c r="N4" s="11"/>
    </row>
    <row r="5" spans="2:15" ht="12.75">
      <c r="B5" s="30" t="s">
        <v>7</v>
      </c>
      <c r="C5" s="30"/>
      <c r="D5" s="31"/>
      <c r="E5" s="32"/>
      <c r="F5" s="31"/>
      <c r="G5" s="32"/>
      <c r="I5" s="3"/>
      <c r="K5" s="5" t="str">
        <f>IF(O5=1,"CORRECTO","INTÉNTALO DE NUEVO")</f>
        <v>INTÉNTALO DE NUEVO</v>
      </c>
      <c r="N5" s="11"/>
      <c r="O5" s="1">
        <f>IF(AND(ISTEXT(D5),ISTEXT(F5),ISNUMBER(I5)),1,0)</f>
        <v>0</v>
      </c>
    </row>
    <row r="6" spans="11:14" ht="12.75">
      <c r="K6" s="1"/>
      <c r="N6" s="11"/>
    </row>
    <row r="7" spans="2:15" ht="12.75">
      <c r="B7" s="30" t="s">
        <v>8</v>
      </c>
      <c r="C7" s="30"/>
      <c r="D7" s="31"/>
      <c r="E7" s="32"/>
      <c r="F7" s="31"/>
      <c r="G7" s="32"/>
      <c r="I7" s="3"/>
      <c r="K7" s="5" t="str">
        <f>IF(O7=1,"CORRECTO","INTÉNTALO DE NUEVO")</f>
        <v>INTÉNTALO DE NUEVO</v>
      </c>
      <c r="N7" s="11"/>
      <c r="O7" s="1">
        <f>IF(AND(ISTEXT(D7),ISTEXT(F7),ISNUMBER(I7)),1,0)</f>
        <v>0</v>
      </c>
    </row>
    <row r="8" spans="11:14" ht="12.75">
      <c r="K8" s="1"/>
      <c r="N8" s="11"/>
    </row>
    <row r="9" spans="2:14" ht="12.75">
      <c r="B9" s="30" t="s">
        <v>9</v>
      </c>
      <c r="C9" s="30"/>
      <c r="D9" s="31"/>
      <c r="E9" s="32"/>
      <c r="F9" s="31"/>
      <c r="G9" s="32"/>
      <c r="I9" s="3"/>
      <c r="K9" s="5"/>
      <c r="N9" s="11">
        <f>IF(AND(O5=1,O7=1),1,0)</f>
        <v>0</v>
      </c>
    </row>
    <row r="14" spans="2:8" ht="12.75">
      <c r="B14" s="7" t="s">
        <v>10</v>
      </c>
      <c r="C14" s="33" t="s">
        <v>11</v>
      </c>
      <c r="D14" s="33"/>
      <c r="E14" s="33"/>
      <c r="F14" s="33"/>
      <c r="G14" s="33"/>
      <c r="H14" s="33"/>
    </row>
    <row r="15" spans="3:7" ht="12.75">
      <c r="C15" s="34" t="s">
        <v>16</v>
      </c>
      <c r="D15" s="34"/>
      <c r="E15" s="6" t="s">
        <v>12</v>
      </c>
      <c r="F15" s="6" t="s">
        <v>13</v>
      </c>
      <c r="G15" s="6" t="s">
        <v>14</v>
      </c>
    </row>
    <row r="17" spans="3:5" ht="12.75">
      <c r="C17" s="30"/>
      <c r="D17" s="30"/>
      <c r="E17" s="30"/>
    </row>
    <row r="18" spans="3:5" ht="12.75">
      <c r="C18" s="30"/>
      <c r="D18" s="30"/>
      <c r="E18" s="30"/>
    </row>
    <row r="19" spans="3:5" ht="12.75">
      <c r="C19" s="30"/>
      <c r="D19" s="30"/>
      <c r="E19" s="30"/>
    </row>
    <row r="20" spans="3:14" ht="12.75">
      <c r="C20" s="30"/>
      <c r="D20" s="30"/>
      <c r="E20" s="30"/>
      <c r="H20" s="29"/>
      <c r="I20" t="s">
        <v>15</v>
      </c>
      <c r="K20" s="5" t="str">
        <f>IF(N20=1,"CORRECTO","INTÉNTALO DE NUEVO")</f>
        <v>INTÉNTALO DE NUEVO</v>
      </c>
      <c r="L20" s="5"/>
      <c r="N20" s="11">
        <f>IF(AND(H20&gt;0),IF(H20="Primer",1,0),0)</f>
        <v>0</v>
      </c>
    </row>
    <row r="22" spans="3:5" ht="12.75">
      <c r="C22" s="30"/>
      <c r="D22" s="30"/>
      <c r="E22" s="30"/>
    </row>
    <row r="23" spans="3:5" ht="12.75">
      <c r="C23" s="30"/>
      <c r="D23" s="30"/>
      <c r="E23" s="30"/>
    </row>
    <row r="24" spans="3:5" ht="12.75">
      <c r="C24" s="30"/>
      <c r="D24" s="30"/>
      <c r="E24" s="30"/>
    </row>
    <row r="25" spans="3:14" ht="12.75">
      <c r="C25" s="30"/>
      <c r="D25" s="30"/>
      <c r="E25" s="30"/>
      <c r="H25" s="29"/>
      <c r="I25" t="s">
        <v>15</v>
      </c>
      <c r="K25" s="5" t="str">
        <f>IF(N25=1,"CORRECTO","INTÉNTALO DE NUEVO")</f>
        <v>INTÉNTALO DE NUEVO</v>
      </c>
      <c r="L25" s="5"/>
      <c r="N25" s="11">
        <f>IF(AND(H25&gt;0),IF(H25="Segundo",1,0),0)</f>
        <v>0</v>
      </c>
    </row>
    <row r="27" spans="3:5" ht="12.75">
      <c r="C27" s="30"/>
      <c r="D27" s="30"/>
      <c r="E27" s="30"/>
    </row>
    <row r="28" spans="3:5" ht="12.75">
      <c r="C28" s="30"/>
      <c r="D28" s="30"/>
      <c r="E28" s="30"/>
    </row>
    <row r="29" spans="3:5" ht="12.75">
      <c r="C29" s="30"/>
      <c r="D29" s="30"/>
      <c r="E29" s="30"/>
    </row>
    <row r="30" spans="3:14" ht="12.75">
      <c r="C30" s="30"/>
      <c r="D30" s="30"/>
      <c r="E30" s="30"/>
      <c r="H30" s="29"/>
      <c r="I30" t="s">
        <v>15</v>
      </c>
      <c r="K30" s="5" t="str">
        <f>IF(N30=1,"CORRECTO","INTÉNTALO DE NUEVO")</f>
        <v>INTÉNTALO DE NUEVO</v>
      </c>
      <c r="L30" s="5"/>
      <c r="N30" s="11">
        <f>IF(AND(H30&gt;0),IF(H30="Tercer",1,0),0)</f>
        <v>0</v>
      </c>
    </row>
    <row r="32" spans="3:5" ht="12.75">
      <c r="C32" s="30"/>
      <c r="D32" s="30"/>
      <c r="E32" s="30"/>
    </row>
    <row r="33" spans="3:5" ht="12.75">
      <c r="C33" s="30"/>
      <c r="D33" s="30"/>
      <c r="E33" s="30"/>
    </row>
    <row r="34" spans="3:5" ht="12.75">
      <c r="C34" s="30"/>
      <c r="D34" s="30"/>
      <c r="E34" s="30"/>
    </row>
    <row r="35" spans="3:14" ht="12.75">
      <c r="C35" s="30"/>
      <c r="D35" s="30"/>
      <c r="E35" s="30"/>
      <c r="H35" s="29"/>
      <c r="I35" t="s">
        <v>15</v>
      </c>
      <c r="K35" s="5" t="str">
        <f>IF(N35=1,"CORRECTO","INTÉNTALO DE NUEVO")</f>
        <v>INTÉNTALO DE NUEVO</v>
      </c>
      <c r="L35" s="5"/>
      <c r="N35" s="11">
        <f>IF(AND(H35&gt;0),IF(H35="Primer",1,0),0)</f>
        <v>0</v>
      </c>
    </row>
    <row r="37" spans="3:5" ht="12.75">
      <c r="C37" s="30"/>
      <c r="D37" s="30"/>
      <c r="E37" s="30"/>
    </row>
    <row r="38" spans="3:5" ht="12.75">
      <c r="C38" s="30"/>
      <c r="D38" s="30"/>
      <c r="E38" s="30"/>
    </row>
    <row r="39" spans="3:5" ht="12.75">
      <c r="C39" s="30"/>
      <c r="D39" s="30"/>
      <c r="E39" s="30"/>
    </row>
    <row r="40" spans="3:14" ht="12.75">
      <c r="C40" s="30"/>
      <c r="D40" s="30"/>
      <c r="E40" s="30"/>
      <c r="H40" s="29"/>
      <c r="I40" t="s">
        <v>15</v>
      </c>
      <c r="K40" s="5" t="str">
        <f>IF(N40=1,"CORRECTO","INTÉNTALO DE NUEVO")</f>
        <v>INTÉNTALO DE NUEVO</v>
      </c>
      <c r="L40" s="5"/>
      <c r="N40" s="11">
        <f>IF(AND(H40&gt;0),IF(H40="Segundo",1,0),0)</f>
        <v>0</v>
      </c>
    </row>
    <row r="42" spans="3:5" ht="12.75">
      <c r="C42" s="30"/>
      <c r="D42" s="30"/>
      <c r="E42" s="30"/>
    </row>
    <row r="43" spans="3:5" ht="12.75">
      <c r="C43" s="30"/>
      <c r="D43" s="30"/>
      <c r="E43" s="30"/>
    </row>
    <row r="44" spans="3:5" ht="12.75">
      <c r="C44" s="30"/>
      <c r="D44" s="30"/>
      <c r="E44" s="30"/>
    </row>
    <row r="45" spans="3:14" ht="12.75">
      <c r="C45" s="30"/>
      <c r="D45" s="30"/>
      <c r="E45" s="30"/>
      <c r="H45" s="29"/>
      <c r="I45" t="s">
        <v>15</v>
      </c>
      <c r="K45" s="5" t="str">
        <f>IF(N45=1,"CORRECTO","INTÉNTALO DE NUEVO")</f>
        <v>INTÉNTALO DE NUEVO</v>
      </c>
      <c r="L45" s="5"/>
      <c r="N45" s="11">
        <f>IF(AND(H45&gt;0),IF(H45="Tercer",1,0),0)</f>
        <v>0</v>
      </c>
    </row>
    <row r="48" spans="2:9" ht="12.75">
      <c r="B48" s="7" t="s">
        <v>17</v>
      </c>
      <c r="C48" s="33" t="s">
        <v>18</v>
      </c>
      <c r="D48" s="33"/>
      <c r="E48" s="33"/>
      <c r="F48" s="33"/>
      <c r="G48" s="33"/>
      <c r="H48" s="33"/>
      <c r="I48" s="33"/>
    </row>
    <row r="50" spans="2:9" ht="12.75">
      <c r="B50" s="30"/>
      <c r="C50" s="30"/>
      <c r="D50" s="30"/>
      <c r="E50" s="30"/>
      <c r="F50" s="30"/>
      <c r="G50" s="30"/>
      <c r="H50" s="30"/>
      <c r="I50" s="30"/>
    </row>
    <row r="51" spans="2:9" ht="12.75">
      <c r="B51" s="30"/>
      <c r="C51" s="30"/>
      <c r="D51" s="30"/>
      <c r="E51" s="30"/>
      <c r="F51" s="30"/>
      <c r="G51" s="30"/>
      <c r="H51" s="30"/>
      <c r="I51" s="30"/>
    </row>
    <row r="52" spans="2:9" ht="12.75">
      <c r="B52" s="30"/>
      <c r="C52" s="30"/>
      <c r="D52" s="30"/>
      <c r="E52" s="30"/>
      <c r="F52" s="30"/>
      <c r="G52" s="30"/>
      <c r="H52" s="30"/>
      <c r="I52" s="30"/>
    </row>
    <row r="53" spans="2:9" ht="12.75">
      <c r="B53" s="30"/>
      <c r="C53" s="30"/>
      <c r="D53" s="30"/>
      <c r="E53" s="30"/>
      <c r="F53" s="30"/>
      <c r="G53" s="30"/>
      <c r="H53" s="30"/>
      <c r="I53" s="30"/>
    </row>
    <row r="54" spans="5:6" ht="12.75">
      <c r="E54" s="10"/>
      <c r="F54" s="10"/>
    </row>
    <row r="55" spans="2:15" ht="15.75">
      <c r="B55" s="9" t="s">
        <v>24</v>
      </c>
      <c r="C55" s="2" t="s">
        <v>20</v>
      </c>
      <c r="D55" s="29"/>
      <c r="E55" s="35" t="s">
        <v>22</v>
      </c>
      <c r="F55" s="35"/>
      <c r="G55" s="29"/>
      <c r="H55" s="2" t="s">
        <v>20</v>
      </c>
      <c r="I55" t="s">
        <v>25</v>
      </c>
      <c r="K55" s="5" t="str">
        <f>IF(N55=1,"CORRECTO","INTÉNTALO DE NUEVO")</f>
        <v>INTÉNTALO DE NUEVO</v>
      </c>
      <c r="L55" s="5"/>
      <c r="M55" s="1">
        <f>IF(AND(D55&gt;0),IF(D55=2,1,0),0)</f>
        <v>0</v>
      </c>
      <c r="N55" s="11">
        <f>IF(AND(M55=1,O55=1),1,0)</f>
        <v>0</v>
      </c>
      <c r="O55" s="1">
        <f>IF(AND(G55&gt;0),IF(G55=1,1,0),0)</f>
        <v>0</v>
      </c>
    </row>
    <row r="56" spans="4:15" ht="15.75">
      <c r="D56" s="9" t="s">
        <v>19</v>
      </c>
      <c r="E56" s="36"/>
      <c r="F56" s="37"/>
      <c r="G56" t="s">
        <v>21</v>
      </c>
      <c r="K56" s="5" t="str">
        <f>IF(O56=1,"CORRECTO","INTÉNTALO DE NUEVO")</f>
        <v>INTÉNTALO DE NUEVO</v>
      </c>
      <c r="L56" s="5"/>
      <c r="O56" s="1">
        <f>IF(AND(E56&gt;0),IF(E56="&gt;",1,0),0)</f>
        <v>0</v>
      </c>
    </row>
    <row r="57" spans="7:15" ht="12.75">
      <c r="G57" s="38" t="s">
        <v>23</v>
      </c>
      <c r="H57" s="39"/>
      <c r="I57" s="29"/>
      <c r="K57" s="5" t="str">
        <f>IF(O57=1,"CORRECTO","INTÉNTALO DE NUEVO")</f>
        <v>INTÉNTALO DE NUEVO</v>
      </c>
      <c r="L57" s="5"/>
      <c r="N57" s="11">
        <f>IF(AND(O56=1,O57=1),1,0)</f>
        <v>0</v>
      </c>
      <c r="O57" s="1">
        <f>IF(AND(I57&gt;0),IF(I57="antihorario",1,0),0)</f>
        <v>0</v>
      </c>
    </row>
    <row r="59" spans="2:9" ht="12.75">
      <c r="B59" s="30"/>
      <c r="C59" s="30"/>
      <c r="D59" s="30"/>
      <c r="E59" s="30"/>
      <c r="F59" s="30"/>
      <c r="G59" s="30"/>
      <c r="H59" s="30"/>
      <c r="I59" s="30"/>
    </row>
    <row r="60" spans="2:9" ht="12.75">
      <c r="B60" s="30"/>
      <c r="C60" s="30"/>
      <c r="D60" s="30"/>
      <c r="E60" s="30"/>
      <c r="F60" s="30"/>
      <c r="G60" s="30"/>
      <c r="H60" s="30"/>
      <c r="I60" s="30"/>
    </row>
    <row r="61" spans="2:9" ht="12.75">
      <c r="B61" s="30"/>
      <c r="C61" s="30"/>
      <c r="D61" s="30"/>
      <c r="E61" s="30"/>
      <c r="F61" s="30"/>
      <c r="G61" s="30"/>
      <c r="H61" s="30"/>
      <c r="I61" s="30"/>
    </row>
    <row r="62" spans="2:9" ht="12.75">
      <c r="B62" s="30"/>
      <c r="C62" s="30"/>
      <c r="D62" s="30"/>
      <c r="E62" s="30"/>
      <c r="F62" s="30"/>
      <c r="G62" s="30"/>
      <c r="H62" s="30"/>
      <c r="I62" s="30"/>
    </row>
    <row r="63" spans="5:6" ht="12.75">
      <c r="E63" s="10"/>
      <c r="F63" s="10"/>
    </row>
    <row r="64" spans="2:15" ht="15.75">
      <c r="B64" s="9" t="s">
        <v>24</v>
      </c>
      <c r="C64" s="2" t="s">
        <v>20</v>
      </c>
      <c r="D64" s="29"/>
      <c r="E64" s="35" t="s">
        <v>22</v>
      </c>
      <c r="F64" s="35"/>
      <c r="G64" s="29"/>
      <c r="H64" s="2" t="s">
        <v>20</v>
      </c>
      <c r="I64" t="s">
        <v>25</v>
      </c>
      <c r="K64" s="5" t="str">
        <f>IF(N64=1,"CORRECTO","INTÉNTALO DE NUEVO")</f>
        <v>INTÉNTALO DE NUEVO</v>
      </c>
      <c r="L64" s="5"/>
      <c r="M64" s="1">
        <f>IF(AND(D64&gt;0),IF(D64=0.3,1,0),0)</f>
        <v>0</v>
      </c>
      <c r="N64" s="11">
        <f>IF(AND(M64=1,O64=1),1,0)</f>
        <v>0</v>
      </c>
      <c r="O64" s="1">
        <f>IF(AND(G64&gt;0),IF(G64=0.9,1,0),0)</f>
        <v>0</v>
      </c>
    </row>
    <row r="65" spans="4:15" ht="15.75">
      <c r="D65" s="9" t="s">
        <v>19</v>
      </c>
      <c r="E65" s="36"/>
      <c r="F65" s="37"/>
      <c r="G65" t="s">
        <v>21</v>
      </c>
      <c r="K65" s="5" t="str">
        <f>IF(O65=1,"CORRECTO","INTÉNTALO DE NUEVO")</f>
        <v>INTÉNTALO DE NUEVO</v>
      </c>
      <c r="L65" s="5"/>
      <c r="O65" s="1">
        <f>IF(AND(E65&gt;0),IF(E65="&lt;",1,0),0)</f>
        <v>0</v>
      </c>
    </row>
    <row r="66" spans="7:15" ht="12.75">
      <c r="G66" s="38" t="s">
        <v>23</v>
      </c>
      <c r="H66" s="39"/>
      <c r="I66" s="29"/>
      <c r="K66" s="5" t="str">
        <f>IF(O66=1,"CORRECTO","INTÉNTALO DE NUEVO")</f>
        <v>INTÉNTALO DE NUEVO</v>
      </c>
      <c r="L66" s="5"/>
      <c r="N66" s="11">
        <f>IF(AND(O65=1,O66=1),1,0)</f>
        <v>0</v>
      </c>
      <c r="O66" s="1">
        <f>IF(AND(I66&gt;0),IF(I66="horario",1,0),0)</f>
        <v>0</v>
      </c>
    </row>
    <row r="68" spans="2:9" ht="12.75">
      <c r="B68" s="30"/>
      <c r="C68" s="30"/>
      <c r="D68" s="30"/>
      <c r="E68" s="30"/>
      <c r="F68" s="30"/>
      <c r="G68" s="30"/>
      <c r="H68" s="30"/>
      <c r="I68" s="30"/>
    </row>
    <row r="69" spans="2:9" ht="12.75">
      <c r="B69" s="30"/>
      <c r="C69" s="30"/>
      <c r="D69" s="30"/>
      <c r="E69" s="30"/>
      <c r="F69" s="30"/>
      <c r="G69" s="30"/>
      <c r="H69" s="30"/>
      <c r="I69" s="30"/>
    </row>
    <row r="70" spans="2:9" ht="12.75">
      <c r="B70" s="30"/>
      <c r="C70" s="30"/>
      <c r="D70" s="30"/>
      <c r="E70" s="30"/>
      <c r="F70" s="30"/>
      <c r="G70" s="30"/>
      <c r="H70" s="30"/>
      <c r="I70" s="30"/>
    </row>
    <row r="71" spans="2:9" ht="12.75">
      <c r="B71" s="30"/>
      <c r="C71" s="30"/>
      <c r="D71" s="30"/>
      <c r="E71" s="30"/>
      <c r="F71" s="30"/>
      <c r="G71" s="30"/>
      <c r="H71" s="30"/>
      <c r="I71" s="30"/>
    </row>
    <row r="72" spans="5:6" ht="12.75">
      <c r="E72" s="10"/>
      <c r="F72" s="10"/>
    </row>
    <row r="73" spans="2:15" ht="15.75">
      <c r="B73" s="9" t="s">
        <v>24</v>
      </c>
      <c r="C73" s="2" t="s">
        <v>20</v>
      </c>
      <c r="D73" s="29"/>
      <c r="E73" s="35" t="s">
        <v>22</v>
      </c>
      <c r="F73" s="35"/>
      <c r="G73" s="29"/>
      <c r="H73" s="2" t="s">
        <v>20</v>
      </c>
      <c r="I73" t="s">
        <v>25</v>
      </c>
      <c r="K73" s="5" t="str">
        <f>IF(N73=1,"CORRECTO","INTÉNTALO DE NUEVO")</f>
        <v>INTÉNTALO DE NUEVO</v>
      </c>
      <c r="L73" s="5"/>
      <c r="M73" s="1">
        <f>IF(AND(D73&gt;0),IF(D73=1,1,0),0)</f>
        <v>0</v>
      </c>
      <c r="N73" s="11">
        <f>IF(AND(M73=1,O73=1),1,0)</f>
        <v>0</v>
      </c>
      <c r="O73" s="1">
        <f>IF(AND(G73&gt;0),IF(G73=1,1,0),0)</f>
        <v>0</v>
      </c>
    </row>
    <row r="74" spans="4:15" ht="15.75">
      <c r="D74" s="9" t="s">
        <v>19</v>
      </c>
      <c r="E74" s="36"/>
      <c r="F74" s="37"/>
      <c r="G74" t="s">
        <v>21</v>
      </c>
      <c r="K74" s="5" t="str">
        <f>IF(O74=1,"CORRECTO","INTÉNTALO DE NUEVO")</f>
        <v>INTÉNTALO DE NUEVO</v>
      </c>
      <c r="L74" s="5"/>
      <c r="O74" s="1">
        <f>IF(AND(E74&gt;0),IF(E74="=",1,0),0)</f>
        <v>0</v>
      </c>
    </row>
    <row r="75" spans="7:15" ht="12.75">
      <c r="G75" s="38" t="s">
        <v>23</v>
      </c>
      <c r="H75" s="39"/>
      <c r="I75" s="29"/>
      <c r="K75" s="5" t="str">
        <f>IF(O75=1,"CORRECTO","INTÉNTALO DE NUEVO")</f>
        <v>INTÉNTALO DE NUEVO</v>
      </c>
      <c r="L75" s="5"/>
      <c r="N75" s="11">
        <f>IF(AND(O74=1,O75=1),1,0)</f>
        <v>0</v>
      </c>
      <c r="O75" s="1">
        <f>IF(AND(I75&gt;0),IF(I75="NULO",1,0),0)</f>
        <v>0</v>
      </c>
    </row>
    <row r="77" spans="2:9" ht="12.75">
      <c r="B77" s="30"/>
      <c r="C77" s="30"/>
      <c r="D77" s="30"/>
      <c r="E77" s="30"/>
      <c r="F77" s="30"/>
      <c r="G77" s="30"/>
      <c r="H77" s="30"/>
      <c r="I77" s="30"/>
    </row>
    <row r="78" spans="2:9" ht="12.75">
      <c r="B78" s="30"/>
      <c r="C78" s="30"/>
      <c r="D78" s="30"/>
      <c r="E78" s="30"/>
      <c r="F78" s="30"/>
      <c r="G78" s="30"/>
      <c r="H78" s="30"/>
      <c r="I78" s="30"/>
    </row>
    <row r="79" spans="2:9" ht="12.75">
      <c r="B79" s="30"/>
      <c r="C79" s="30"/>
      <c r="D79" s="30"/>
      <c r="E79" s="30"/>
      <c r="F79" s="30"/>
      <c r="G79" s="30"/>
      <c r="H79" s="30"/>
      <c r="I79" s="30"/>
    </row>
    <row r="80" spans="2:9" ht="12.75">
      <c r="B80" s="30"/>
      <c r="C80" s="30"/>
      <c r="D80" s="30"/>
      <c r="E80" s="30"/>
      <c r="F80" s="30"/>
      <c r="G80" s="30"/>
      <c r="H80" s="30"/>
      <c r="I80" s="30"/>
    </row>
    <row r="81" spans="5:6" ht="12.75">
      <c r="E81" s="10"/>
      <c r="F81" s="10"/>
    </row>
    <row r="82" spans="2:15" ht="15.75">
      <c r="B82" s="9" t="s">
        <v>24</v>
      </c>
      <c r="C82" s="2" t="s">
        <v>20</v>
      </c>
      <c r="D82" s="29"/>
      <c r="E82" s="35" t="s">
        <v>22</v>
      </c>
      <c r="F82" s="35"/>
      <c r="G82" s="29"/>
      <c r="H82" s="2" t="s">
        <v>20</v>
      </c>
      <c r="I82" t="s">
        <v>25</v>
      </c>
      <c r="K82" s="5" t="str">
        <f>IF(N82=1,"CORRECTO","INTÉNTALO DE NUEVO")</f>
        <v>INTÉNTALO DE NUEVO</v>
      </c>
      <c r="L82" s="5"/>
      <c r="M82" s="1">
        <f>IF(AND(D82&gt;0),IF(D82=0.5,1,0),0)</f>
        <v>0</v>
      </c>
      <c r="N82" s="11">
        <f>IF(AND(M82=1,O82=1),1,0)</f>
        <v>0</v>
      </c>
      <c r="O82" s="1">
        <f>IF(AND(G82&gt;0),IF(G82=1.5,1,0),0)</f>
        <v>0</v>
      </c>
    </row>
    <row r="83" spans="4:15" ht="15.75">
      <c r="D83" s="9" t="s">
        <v>19</v>
      </c>
      <c r="E83" s="36"/>
      <c r="F83" s="37"/>
      <c r="G83" t="s">
        <v>21</v>
      </c>
      <c r="K83" s="5" t="str">
        <f>IF(O83=1,"CORRECTO","INTÉNTALO DE NUEVO")</f>
        <v>INTÉNTALO DE NUEVO</v>
      </c>
      <c r="L83" s="5"/>
      <c r="O83" s="1">
        <f>IF(AND(E83&gt;0),IF(E83="&lt;",1,0),0)</f>
        <v>0</v>
      </c>
    </row>
    <row r="84" spans="7:15" ht="12.75">
      <c r="G84" s="38" t="s">
        <v>23</v>
      </c>
      <c r="H84" s="39"/>
      <c r="I84" s="29"/>
      <c r="K84" s="5" t="str">
        <f>IF(O84=1,"CORRECTO","INTÉNTALO DE NUEVO")</f>
        <v>INTÉNTALO DE NUEVO</v>
      </c>
      <c r="L84" s="5"/>
      <c r="N84" s="11">
        <f>IF(AND(O83=1,O84=1),1,0)</f>
        <v>0</v>
      </c>
      <c r="O84" s="1">
        <f>IF(AND(I84&gt;0),IF(I84="horario",1,0),0)</f>
        <v>0</v>
      </c>
    </row>
    <row r="87" spans="2:9" ht="12.75">
      <c r="B87" s="7" t="s">
        <v>26</v>
      </c>
      <c r="C87" s="33" t="s">
        <v>27</v>
      </c>
      <c r="D87" s="33"/>
      <c r="E87" s="33"/>
      <c r="F87" s="33"/>
      <c r="G87" s="33"/>
      <c r="H87" s="33"/>
      <c r="I87" s="33"/>
    </row>
    <row r="88" spans="3:5" ht="12.75">
      <c r="C88" s="12" t="s">
        <v>39</v>
      </c>
      <c r="D88" s="6">
        <f>G2*54</f>
        <v>0</v>
      </c>
      <c r="E88" s="8" t="s">
        <v>40</v>
      </c>
    </row>
    <row r="89" spans="2:9" ht="12.75">
      <c r="B89" s="30"/>
      <c r="C89" s="30"/>
      <c r="D89" s="30"/>
      <c r="E89" s="30"/>
      <c r="F89" s="30"/>
      <c r="G89" s="30"/>
      <c r="H89" s="30"/>
      <c r="I89" s="30"/>
    </row>
    <row r="90" spans="2:9" ht="12.75">
      <c r="B90" s="30"/>
      <c r="C90" s="30"/>
      <c r="D90" s="30"/>
      <c r="E90" s="30"/>
      <c r="F90" s="30"/>
      <c r="G90" s="30"/>
      <c r="H90" s="30"/>
      <c r="I90" s="30"/>
    </row>
    <row r="91" spans="2:9" ht="12.75">
      <c r="B91" s="30"/>
      <c r="C91" s="30"/>
      <c r="D91" s="30"/>
      <c r="E91" s="30"/>
      <c r="F91" s="30"/>
      <c r="G91" s="30"/>
      <c r="H91" s="30"/>
      <c r="I91" s="30"/>
    </row>
    <row r="92" spans="2:9" ht="12.75">
      <c r="B92" s="30"/>
      <c r="C92" s="30"/>
      <c r="D92" s="30"/>
      <c r="E92" s="30"/>
      <c r="F92" s="30"/>
      <c r="G92" s="30"/>
      <c r="H92" s="30"/>
      <c r="I92" s="30"/>
    </row>
    <row r="93" spans="2:9" ht="12.75">
      <c r="B93" s="30"/>
      <c r="C93" s="30"/>
      <c r="D93" s="30"/>
      <c r="E93" s="30"/>
      <c r="F93" s="30"/>
      <c r="G93" s="30"/>
      <c r="H93" s="30"/>
      <c r="I93" s="30"/>
    </row>
    <row r="94" spans="2:9" ht="12.75">
      <c r="B94" s="30"/>
      <c r="C94" s="30"/>
      <c r="D94" s="30"/>
      <c r="E94" s="30"/>
      <c r="F94" s="30"/>
      <c r="G94" s="30"/>
      <c r="H94" s="30"/>
      <c r="I94" s="30"/>
    </row>
    <row r="96" spans="2:5" ht="12.75">
      <c r="B96" s="30" t="s">
        <v>28</v>
      </c>
      <c r="C96" s="30"/>
      <c r="D96" s="30"/>
      <c r="E96" s="30"/>
    </row>
    <row r="98" spans="2:16" ht="12.75">
      <c r="B98" s="9" t="s">
        <v>29</v>
      </c>
      <c r="C98" s="29"/>
      <c r="D98" s="9" t="s">
        <v>30</v>
      </c>
      <c r="E98" s="29"/>
      <c r="F98" s="9" t="s">
        <v>31</v>
      </c>
      <c r="G98" s="29"/>
      <c r="H98" s="9" t="s">
        <v>32</v>
      </c>
      <c r="I98" s="29"/>
      <c r="K98" s="5" t="str">
        <f>IF(N98=1,"CORRECTO","INTÉNTALO DE NUEVO")</f>
        <v>INTÉNTALO DE NUEVO</v>
      </c>
      <c r="L98" s="1">
        <f>IF(AND(C98&gt;0),IF(C98="sube",1,0),0)</f>
        <v>0</v>
      </c>
      <c r="M98" s="1">
        <f>IF(AND(E98&gt;0),IF(E98="sube",1,0),0)</f>
        <v>0</v>
      </c>
      <c r="N98" s="11">
        <f>IF(AND(L98=1,M98=1,O98=1,P98=1),1,0)</f>
        <v>0</v>
      </c>
      <c r="O98" s="1">
        <f>IF(AND(G98&gt;0),IF(G98="baja",1,0),0)</f>
        <v>0</v>
      </c>
      <c r="P98" s="1">
        <f>IF(AND(I98&gt;0),IF(I98="sube",1,0),0)</f>
        <v>0</v>
      </c>
    </row>
    <row r="100" spans="2:7" ht="12.75">
      <c r="B100" s="40" t="s">
        <v>33</v>
      </c>
      <c r="C100" s="40"/>
      <c r="D100" s="40"/>
      <c r="E100" s="40"/>
      <c r="F100" s="40"/>
      <c r="G100" s="40"/>
    </row>
    <row r="102" spans="2:16" ht="12.75">
      <c r="B102" s="9" t="s">
        <v>34</v>
      </c>
      <c r="C102" s="29"/>
      <c r="D102" s="9" t="s">
        <v>35</v>
      </c>
      <c r="E102" s="29"/>
      <c r="F102" s="9" t="s">
        <v>36</v>
      </c>
      <c r="G102" s="29"/>
      <c r="H102" s="9" t="s">
        <v>37</v>
      </c>
      <c r="I102" s="29"/>
      <c r="K102" s="5" t="str">
        <f>IF(N102=1,"CORRECTO","INTÉNTALO DE NUEVO")</f>
        <v>INTÉNTALO DE NUEVO</v>
      </c>
      <c r="L102" s="1">
        <f>IF(AND(C102&gt;0),IF(C102="antihorario",1,0),0)</f>
        <v>0</v>
      </c>
      <c r="M102" s="1">
        <f>IF(AND(E102&gt;0),IF(E102="horario",1,0),0)</f>
        <v>0</v>
      </c>
      <c r="N102" s="11">
        <f>IF(AND(L102=1,M102=1,O102=1,P102=1),1,0)</f>
        <v>0</v>
      </c>
      <c r="O102" s="1">
        <f>IF(AND(G102&gt;0),IF(G102="horario",1,0),0)</f>
        <v>0</v>
      </c>
      <c r="P102" s="1">
        <f>IF(AND(I102&gt;0),IF(I102="antihorario",1,0),0)</f>
        <v>0</v>
      </c>
    </row>
    <row r="104" spans="2:7" ht="12.75">
      <c r="B104" s="40" t="s">
        <v>38</v>
      </c>
      <c r="C104" s="40"/>
      <c r="D104" s="40"/>
      <c r="E104" s="40"/>
      <c r="F104" s="40"/>
      <c r="G104" s="40"/>
    </row>
    <row r="106" spans="2:16" ht="12.75">
      <c r="B106" s="9" t="s">
        <v>29</v>
      </c>
      <c r="C106" s="29"/>
      <c r="D106" s="9" t="s">
        <v>30</v>
      </c>
      <c r="E106" s="29"/>
      <c r="F106" s="9" t="s">
        <v>31</v>
      </c>
      <c r="G106" s="29"/>
      <c r="H106" s="9" t="s">
        <v>32</v>
      </c>
      <c r="I106" s="29"/>
      <c r="K106" s="2" t="str">
        <f>IF(N106=4,"CORRECTO","INTÉNTALO DE NUEVO")</f>
        <v>INTÉNTALO DE NUEVO</v>
      </c>
      <c r="L106" s="1">
        <f>IF(AND(C106&gt;0),IF(C106=D88/3,1,0),0)</f>
        <v>0</v>
      </c>
      <c r="M106" s="1">
        <f>IF(AND(E106&gt;0),IF(E106=D88/3*4/3,1,0),0)</f>
        <v>0</v>
      </c>
      <c r="N106" s="11">
        <f>IF(AND(L106=1,M106=1,O106=1,P106=1),4,0)</f>
        <v>0</v>
      </c>
      <c r="O106" s="1">
        <f>IF(AND(G106&gt;0),IF(G106=D88/3*4/3/3,1,0),0)</f>
        <v>0</v>
      </c>
      <c r="P106" s="1">
        <f>IF(AND(I106&gt;0),IF(I106=D88/3*4/3/3/2,1,0),0)</f>
        <v>0</v>
      </c>
    </row>
    <row r="108" spans="2:14" ht="12.75">
      <c r="B108" s="40" t="s">
        <v>42</v>
      </c>
      <c r="C108" s="40"/>
      <c r="D108" s="40"/>
      <c r="E108" s="40"/>
      <c r="F108" s="40"/>
      <c r="G108" s="40"/>
      <c r="H108" s="29"/>
      <c r="K108" s="5" t="str">
        <f>IF(N108=1,"CORRECTO","INTÉNTALO DE NUEVO")</f>
        <v>INTÉNTALO DE NUEVO</v>
      </c>
      <c r="L108" s="5"/>
      <c r="N108" s="11">
        <f>IF(AND(H108&gt;0),IF(H108="antihorario",1,0),0)</f>
        <v>0</v>
      </c>
    </row>
    <row r="110" spans="2:14" ht="12.75">
      <c r="B110" s="40" t="s">
        <v>41</v>
      </c>
      <c r="C110" s="40"/>
      <c r="D110" s="40"/>
      <c r="E110" s="40"/>
      <c r="F110" s="40"/>
      <c r="G110" s="40"/>
      <c r="H110" s="29"/>
      <c r="K110" s="5" t="str">
        <f>IF(N110=1,"CORRECTO","INTÉNTALO DE NUEVO")</f>
        <v>INTÉNTALO DE NUEVO</v>
      </c>
      <c r="L110" s="5"/>
      <c r="N110" s="11">
        <f>IF(AND(H110&gt;0),IF(H110="ascendente",1,0),0)</f>
        <v>0</v>
      </c>
    </row>
    <row r="112" spans="2:14" ht="12.75">
      <c r="B112" s="40" t="s">
        <v>43</v>
      </c>
      <c r="C112" s="40"/>
      <c r="D112" s="40"/>
      <c r="E112" s="40"/>
      <c r="F112" s="40"/>
      <c r="G112" s="40"/>
      <c r="H112" s="29"/>
      <c r="K112" s="5" t="str">
        <f>IF(N112=1,"CORRECTO","INTÉNTALO DE NUEVO")</f>
        <v>INTÉNTALO DE NUEVO</v>
      </c>
      <c r="L112" s="5"/>
      <c r="N112" s="11">
        <f>IF(AND(H112&gt;0),IF(H112=D88/3*4/3/3/2/4,1,0),0)</f>
        <v>0</v>
      </c>
    </row>
    <row r="115" ht="12.75">
      <c r="N115" s="1">
        <f>SUM(N1:N112)</f>
        <v>0</v>
      </c>
    </row>
    <row r="119" ht="13.5" thickBot="1"/>
    <row r="120" spans="3:9" ht="18.75" thickTop="1">
      <c r="C120" s="13"/>
      <c r="D120" s="14"/>
      <c r="E120" s="14"/>
      <c r="F120" s="14"/>
      <c r="G120" s="15"/>
      <c r="H120" s="15"/>
      <c r="I120" s="16"/>
    </row>
    <row r="121" spans="3:9" ht="18">
      <c r="C121" s="41" t="str">
        <f>" Habeis contestado      "&amp;N115&amp;"      preguntas bien"</f>
        <v> Habeis contestado      0      preguntas bien</v>
      </c>
      <c r="D121" s="42"/>
      <c r="E121" s="42"/>
      <c r="F121" s="42"/>
      <c r="G121" s="42"/>
      <c r="H121" s="42"/>
      <c r="I121" s="43"/>
    </row>
    <row r="122" spans="3:9" ht="18.75" thickBot="1">
      <c r="C122" s="17"/>
      <c r="D122" s="18"/>
      <c r="E122" s="18"/>
      <c r="F122" s="18"/>
      <c r="G122" s="19"/>
      <c r="H122" s="19"/>
      <c r="I122" s="20"/>
    </row>
    <row r="123" ht="13.5" thickTop="1"/>
    <row r="124" ht="13.5" thickBot="1"/>
    <row r="125" spans="3:9" ht="13.5" thickTop="1">
      <c r="C125" s="21"/>
      <c r="D125" s="22"/>
      <c r="E125" s="22"/>
      <c r="F125" s="22"/>
      <c r="G125" s="22"/>
      <c r="H125" s="22"/>
      <c r="I125" s="23"/>
    </row>
    <row r="126" spans="3:9" ht="18">
      <c r="C126" s="44" t="str">
        <f>" En esta práctica teneis un           "&amp;N115/25*10</f>
        <v> En esta práctica teneis un           0</v>
      </c>
      <c r="D126" s="45"/>
      <c r="E126" s="45"/>
      <c r="F126" s="45"/>
      <c r="G126" s="45"/>
      <c r="H126" s="45"/>
      <c r="I126" s="46"/>
    </row>
    <row r="127" spans="3:9" ht="13.5" thickBot="1">
      <c r="C127" s="24"/>
      <c r="D127" s="25"/>
      <c r="E127" s="25"/>
      <c r="F127" s="25"/>
      <c r="G127" s="25"/>
      <c r="H127" s="25"/>
      <c r="I127" s="26"/>
    </row>
    <row r="128" ht="13.5" thickTop="1"/>
  </sheetData>
  <sheetProtection password="8737" sheet="1" objects="1" scenarios="1"/>
  <mergeCells count="54">
    <mergeCell ref="B110:G110"/>
    <mergeCell ref="B112:G112"/>
    <mergeCell ref="C121:I121"/>
    <mergeCell ref="C126:I126"/>
    <mergeCell ref="B96:E96"/>
    <mergeCell ref="B100:G100"/>
    <mergeCell ref="B104:G104"/>
    <mergeCell ref="B108:G108"/>
    <mergeCell ref="E82:F82"/>
    <mergeCell ref="E83:F83"/>
    <mergeCell ref="G84:H84"/>
    <mergeCell ref="B89:I94"/>
    <mergeCell ref="C87:I87"/>
    <mergeCell ref="E73:F73"/>
    <mergeCell ref="E74:F74"/>
    <mergeCell ref="G75:H75"/>
    <mergeCell ref="B77:D80"/>
    <mergeCell ref="E77:F80"/>
    <mergeCell ref="G77:I80"/>
    <mergeCell ref="E64:F64"/>
    <mergeCell ref="E65:F65"/>
    <mergeCell ref="G66:H66"/>
    <mergeCell ref="B68:D71"/>
    <mergeCell ref="E68:F71"/>
    <mergeCell ref="G68:I71"/>
    <mergeCell ref="E55:F55"/>
    <mergeCell ref="E56:F56"/>
    <mergeCell ref="G57:H57"/>
    <mergeCell ref="B59:D62"/>
    <mergeCell ref="E59:F62"/>
    <mergeCell ref="G59:I62"/>
    <mergeCell ref="C48:I48"/>
    <mergeCell ref="B50:D53"/>
    <mergeCell ref="E50:F53"/>
    <mergeCell ref="G50:I53"/>
    <mergeCell ref="C27:E30"/>
    <mergeCell ref="C32:E35"/>
    <mergeCell ref="C37:E40"/>
    <mergeCell ref="C42:E45"/>
    <mergeCell ref="C22:E25"/>
    <mergeCell ref="B7:C7"/>
    <mergeCell ref="D7:E7"/>
    <mergeCell ref="F7:G7"/>
    <mergeCell ref="B9:C9"/>
    <mergeCell ref="D9:E9"/>
    <mergeCell ref="F9:G9"/>
    <mergeCell ref="D4:E4"/>
    <mergeCell ref="F4:G4"/>
    <mergeCell ref="B5:C5"/>
    <mergeCell ref="D5:E5"/>
    <mergeCell ref="F5:G5"/>
    <mergeCell ref="C17:E20"/>
    <mergeCell ref="C14:H14"/>
    <mergeCell ref="C15:D15"/>
  </mergeCells>
  <conditionalFormatting sqref="N1:N4 N6 N8:N9 O7 O5 N20 N25 N30 N35 N40 N45 O56:O57 M55:O55 O65:O66 M64:O64 O74:O75 M73:O73 O83:O84 M82:O82 L98:P98 L102:P102 L106:P106 N108 N110 N57 N84 N75 N66 N112 N115">
    <cfRule type="cellIs" priority="1" dxfId="4" operator="equal" stopIfTrue="1">
      <formula>0</formula>
    </cfRule>
  </conditionalFormatting>
  <conditionalFormatting sqref="K2 K9 K5 K7 K20:L20 K25:L25 K30:L30 K35:L35 K40:L40 K45:L45 K55:L57 K64:L66 K73:L75 K82:L84 K98 K102 K108:L108 K110:L110 K112:L112">
    <cfRule type="cellIs" priority="2" dxfId="5" operator="equal" stopIfTrue="1">
      <formula>"CORRECTO"</formula>
    </cfRule>
    <cfRule type="cellIs" priority="3" dxfId="6" operator="equal" stopIfTrue="1">
      <formula>"INTÉNTALO DE NUEVO"</formula>
    </cfRule>
  </conditionalFormatting>
  <conditionalFormatting sqref="K106">
    <cfRule type="cellIs" priority="4" dxfId="5" operator="equal" stopIfTrue="1">
      <formula>"CORRECTO"</formula>
    </cfRule>
    <cfRule type="cellIs" priority="5" dxfId="6" operator="equal" stopIfTrue="1">
      <formula>"INTÉNTALO DE NUEVO"</formula>
    </cfRule>
  </conditionalFormatting>
  <printOptions/>
  <pageMargins left="0.5905511811023623" right="0.3937007874015748" top="0.5905511811023623" bottom="0.5905511811023623" header="0" footer="0"/>
  <pageSetup horizontalDpi="600" verticalDpi="600" orientation="portrait" paperSize="9" r:id="rId3"/>
  <ignoredErrors>
    <ignoredError sqref="N102" formula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TECNOEBA_PALANCAS_01</dc:title>
  <dc:subject>Exercicios de palancas</dc:subject>
  <dc:creator>Angel Acción Lamas</dc:creator>
  <cp:keywords/>
  <dc:description/>
  <cp:lastModifiedBy>usuario</cp:lastModifiedBy>
  <cp:lastPrinted>2006-06-09T20:40:41Z</cp:lastPrinted>
  <dcterms:created xsi:type="dcterms:W3CDTF">2006-06-09T18:46:17Z</dcterms:created>
  <dcterms:modified xsi:type="dcterms:W3CDTF">2011-01-28T05:35:10Z</dcterms:modified>
  <cp:category/>
  <cp:version/>
  <cp:contentType/>
  <cp:contentStatus/>
</cp:coreProperties>
</file>